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30"/>
  </bookViews>
  <sheets>
    <sheet name="2020" sheetId="3" r:id="rId1"/>
  </sheets>
  <definedNames>
    <definedName name="_xlnm.Print_Titles" localSheetId="0">'2020'!$2:$5</definedName>
    <definedName name="_xlnm.Print_Area" localSheetId="0">'2020'!$A$1:$Q$947</definedName>
  </definedNames>
  <calcPr calcId="162913"/>
</workbook>
</file>

<file path=xl/calcChain.xml><?xml version="1.0" encoding="utf-8"?>
<calcChain xmlns="http://schemas.openxmlformats.org/spreadsheetml/2006/main">
  <c r="G406" i="3" l="1"/>
  <c r="L406" i="3"/>
  <c r="M406" i="3"/>
  <c r="H406" i="3"/>
  <c r="D406" i="3"/>
  <c r="G744" i="3" l="1"/>
  <c r="G743" i="3"/>
  <c r="G746" i="3"/>
  <c r="G740" i="3"/>
  <c r="H735" i="3"/>
  <c r="L204" i="3" l="1"/>
  <c r="G204" i="3"/>
  <c r="C204" i="3"/>
  <c r="L192" i="3"/>
  <c r="G192" i="3"/>
  <c r="C192" i="3"/>
  <c r="L191" i="3"/>
  <c r="G191" i="3"/>
  <c r="C191" i="3"/>
  <c r="L190" i="3"/>
  <c r="G190" i="3"/>
  <c r="C190" i="3"/>
  <c r="L189" i="3"/>
  <c r="G189" i="3"/>
  <c r="C189" i="3"/>
  <c r="L188" i="3"/>
  <c r="G188" i="3"/>
  <c r="C188" i="3"/>
  <c r="L187" i="3"/>
  <c r="G187" i="3"/>
  <c r="C187" i="3"/>
  <c r="O186" i="3"/>
  <c r="N186" i="3"/>
  <c r="M186" i="3"/>
  <c r="J186" i="3"/>
  <c r="I186" i="3"/>
  <c r="H186" i="3"/>
  <c r="F186" i="3"/>
  <c r="E186" i="3"/>
  <c r="D186" i="3"/>
  <c r="L185" i="3"/>
  <c r="G185" i="3"/>
  <c r="C185" i="3"/>
  <c r="L184" i="3"/>
  <c r="G184" i="3"/>
  <c r="C184" i="3"/>
  <c r="L183" i="3"/>
  <c r="G183" i="3"/>
  <c r="C183" i="3"/>
  <c r="L182" i="3"/>
  <c r="G182" i="3"/>
  <c r="C182" i="3"/>
  <c r="L181" i="3"/>
  <c r="G181" i="3"/>
  <c r="C181" i="3"/>
  <c r="L180" i="3"/>
  <c r="G180" i="3"/>
  <c r="C180" i="3"/>
  <c r="L179" i="3"/>
  <c r="G179" i="3"/>
  <c r="C179" i="3"/>
  <c r="L178" i="3"/>
  <c r="G178" i="3"/>
  <c r="C178" i="3"/>
  <c r="L177" i="3"/>
  <c r="G177" i="3"/>
  <c r="C177" i="3"/>
  <c r="L176" i="3"/>
  <c r="G176" i="3"/>
  <c r="C176" i="3"/>
  <c r="L175" i="3"/>
  <c r="G175" i="3"/>
  <c r="C175" i="3"/>
  <c r="O174" i="3"/>
  <c r="N174" i="3"/>
  <c r="M174" i="3"/>
  <c r="J174" i="3"/>
  <c r="I174" i="3"/>
  <c r="H174" i="3"/>
  <c r="F174" i="3"/>
  <c r="E174" i="3"/>
  <c r="D174" i="3"/>
  <c r="L174" i="3" l="1"/>
  <c r="P174" i="3" s="1"/>
  <c r="E173" i="3"/>
  <c r="J173" i="3"/>
  <c r="F173" i="3"/>
  <c r="K176" i="3"/>
  <c r="M173" i="3"/>
  <c r="P176" i="3"/>
  <c r="C174" i="3"/>
  <c r="H173" i="3"/>
  <c r="D173" i="3"/>
  <c r="I173" i="3"/>
  <c r="N173" i="3"/>
  <c r="K178" i="3"/>
  <c r="P181" i="3"/>
  <c r="K182" i="3"/>
  <c r="P187" i="3"/>
  <c r="K188" i="3"/>
  <c r="P191" i="3"/>
  <c r="K192" i="3"/>
  <c r="O173" i="3"/>
  <c r="K177" i="3"/>
  <c r="K181" i="3"/>
  <c r="K187" i="3"/>
  <c r="L186" i="3"/>
  <c r="K191" i="3"/>
  <c r="P192" i="3"/>
  <c r="P175" i="3"/>
  <c r="P178" i="3"/>
  <c r="P182" i="3"/>
  <c r="K175" i="3"/>
  <c r="P177" i="3"/>
  <c r="P188" i="3"/>
  <c r="C186" i="3"/>
  <c r="G186" i="3"/>
  <c r="G174" i="3"/>
  <c r="L173" i="3" l="1"/>
  <c r="P186" i="3"/>
  <c r="C173" i="3"/>
  <c r="K174" i="3"/>
  <c r="G173" i="3"/>
  <c r="K186" i="3"/>
  <c r="C229" i="3"/>
  <c r="G229" i="3"/>
  <c r="L229" i="3"/>
  <c r="C230" i="3"/>
  <c r="G230" i="3"/>
  <c r="L230" i="3"/>
  <c r="G235" i="3"/>
  <c r="L235" i="3"/>
  <c r="G236" i="3"/>
  <c r="L236" i="3"/>
  <c r="G237" i="3"/>
  <c r="L237" i="3"/>
  <c r="C240" i="3"/>
  <c r="G240" i="3"/>
  <c r="L240" i="3"/>
  <c r="C241" i="3"/>
  <c r="G241" i="3"/>
  <c r="L241" i="3"/>
  <c r="G257" i="3"/>
  <c r="G261" i="3"/>
  <c r="L261" i="3"/>
  <c r="I276" i="3"/>
  <c r="G284" i="3"/>
  <c r="D339" i="3"/>
  <c r="D338" i="3" s="1"/>
  <c r="E339" i="3"/>
  <c r="E338" i="3" s="1"/>
  <c r="F339" i="3"/>
  <c r="F338" i="3" s="1"/>
  <c r="H339" i="3"/>
  <c r="H338" i="3" s="1"/>
  <c r="I339" i="3"/>
  <c r="I338" i="3" s="1"/>
  <c r="J339" i="3"/>
  <c r="J338" i="3" s="1"/>
  <c r="M339" i="3"/>
  <c r="M338" i="3" s="1"/>
  <c r="N339" i="3"/>
  <c r="N338" i="3" s="1"/>
  <c r="O339" i="3"/>
  <c r="O338" i="3" s="1"/>
  <c r="K173" i="3" l="1"/>
  <c r="M232" i="3"/>
  <c r="N232" i="3"/>
  <c r="D232" i="3"/>
  <c r="E232" i="3"/>
  <c r="F232" i="3"/>
  <c r="H232" i="3"/>
  <c r="I232" i="3"/>
  <c r="J232" i="3"/>
  <c r="M225" i="3"/>
  <c r="N225" i="3"/>
  <c r="O225" i="3"/>
  <c r="D225" i="3"/>
  <c r="E225" i="3"/>
  <c r="F225" i="3"/>
  <c r="H225" i="3"/>
  <c r="I225" i="3"/>
  <c r="J225" i="3"/>
  <c r="M220" i="3"/>
  <c r="N220" i="3"/>
  <c r="N219" i="3" s="1"/>
  <c r="O220" i="3"/>
  <c r="D220" i="3"/>
  <c r="E220" i="3"/>
  <c r="F220" i="3"/>
  <c r="F219" i="3" s="1"/>
  <c r="H220" i="3"/>
  <c r="I220" i="3"/>
  <c r="J220" i="3"/>
  <c r="M249" i="3"/>
  <c r="N249" i="3"/>
  <c r="O249" i="3"/>
  <c r="D249" i="3"/>
  <c r="E249" i="3"/>
  <c r="F249" i="3"/>
  <c r="H249" i="3"/>
  <c r="I249" i="3"/>
  <c r="J249" i="3"/>
  <c r="M251" i="3"/>
  <c r="N251" i="3"/>
  <c r="O251" i="3"/>
  <c r="D251" i="3"/>
  <c r="E251" i="3"/>
  <c r="F251" i="3"/>
  <c r="H251" i="3"/>
  <c r="I251" i="3"/>
  <c r="J251" i="3"/>
  <c r="M253" i="3"/>
  <c r="N253" i="3"/>
  <c r="O253" i="3"/>
  <c r="D253" i="3"/>
  <c r="E253" i="3"/>
  <c r="F253" i="3"/>
  <c r="H253" i="3"/>
  <c r="I253" i="3"/>
  <c r="J253" i="3"/>
  <c r="M256" i="3"/>
  <c r="M255" i="3" s="1"/>
  <c r="N256" i="3"/>
  <c r="N255" i="3" s="1"/>
  <c r="O256" i="3"/>
  <c r="O255" i="3" s="1"/>
  <c r="D256" i="3"/>
  <c r="D255" i="3" s="1"/>
  <c r="E256" i="3"/>
  <c r="E255" i="3" s="1"/>
  <c r="F256" i="3"/>
  <c r="F255" i="3" s="1"/>
  <c r="G256" i="3"/>
  <c r="G255" i="3" s="1"/>
  <c r="H256" i="3"/>
  <c r="H255" i="3" s="1"/>
  <c r="I256" i="3"/>
  <c r="I255" i="3" s="1"/>
  <c r="J256" i="3"/>
  <c r="J255" i="3" s="1"/>
  <c r="M259" i="3"/>
  <c r="M258" i="3" s="1"/>
  <c r="N259" i="3"/>
  <c r="N258" i="3" s="1"/>
  <c r="O259" i="3"/>
  <c r="O258" i="3" s="1"/>
  <c r="D259" i="3"/>
  <c r="D258" i="3" s="1"/>
  <c r="E259" i="3"/>
  <c r="E258" i="3" s="1"/>
  <c r="F259" i="3"/>
  <c r="F258" i="3" s="1"/>
  <c r="H259" i="3"/>
  <c r="H258" i="3" s="1"/>
  <c r="I259" i="3"/>
  <c r="I258" i="3" s="1"/>
  <c r="J259" i="3"/>
  <c r="J258" i="3" s="1"/>
  <c r="M270" i="3"/>
  <c r="N270" i="3"/>
  <c r="O270" i="3"/>
  <c r="D270" i="3"/>
  <c r="E270" i="3"/>
  <c r="F270" i="3"/>
  <c r="H270" i="3"/>
  <c r="I270" i="3"/>
  <c r="J270" i="3"/>
  <c r="M268" i="3"/>
  <c r="N268" i="3"/>
  <c r="O268" i="3"/>
  <c r="D268" i="3"/>
  <c r="E268" i="3"/>
  <c r="F268" i="3"/>
  <c r="H268" i="3"/>
  <c r="I268" i="3"/>
  <c r="J268" i="3"/>
  <c r="M265" i="3"/>
  <c r="N265" i="3"/>
  <c r="O265" i="3"/>
  <c r="D265" i="3"/>
  <c r="E265" i="3"/>
  <c r="F265" i="3"/>
  <c r="H265" i="3"/>
  <c r="I265" i="3"/>
  <c r="J265" i="3"/>
  <c r="D264" i="3"/>
  <c r="I273" i="3"/>
  <c r="I272" i="3" s="1"/>
  <c r="M276" i="3"/>
  <c r="M273" i="3" s="1"/>
  <c r="M272" i="3" s="1"/>
  <c r="N276" i="3"/>
  <c r="N273" i="3" s="1"/>
  <c r="N272" i="3" s="1"/>
  <c r="O276" i="3"/>
  <c r="O273" i="3" s="1"/>
  <c r="O272" i="3" s="1"/>
  <c r="D276" i="3"/>
  <c r="D273" i="3" s="1"/>
  <c r="D272" i="3" s="1"/>
  <c r="E276" i="3"/>
  <c r="E273" i="3" s="1"/>
  <c r="E272" i="3" s="1"/>
  <c r="F276" i="3"/>
  <c r="F273" i="3" s="1"/>
  <c r="F272" i="3" s="1"/>
  <c r="H276" i="3"/>
  <c r="H273" i="3" s="1"/>
  <c r="H272" i="3" s="1"/>
  <c r="J276" i="3"/>
  <c r="J273" i="3" s="1"/>
  <c r="J272" i="3" s="1"/>
  <c r="M280" i="3"/>
  <c r="M279" i="3" s="1"/>
  <c r="N280" i="3"/>
  <c r="N279" i="3" s="1"/>
  <c r="O280" i="3"/>
  <c r="O279" i="3" s="1"/>
  <c r="D280" i="3"/>
  <c r="D279" i="3" s="1"/>
  <c r="E280" i="3"/>
  <c r="E279" i="3" s="1"/>
  <c r="F280" i="3"/>
  <c r="F279" i="3" s="1"/>
  <c r="H280" i="3"/>
  <c r="H279" i="3" s="1"/>
  <c r="I280" i="3"/>
  <c r="I279" i="3" s="1"/>
  <c r="J280" i="3"/>
  <c r="J279" i="3" s="1"/>
  <c r="M283" i="3"/>
  <c r="M282" i="3" s="1"/>
  <c r="N283" i="3"/>
  <c r="N282" i="3" s="1"/>
  <c r="O283" i="3"/>
  <c r="O282" i="3" s="1"/>
  <c r="D283" i="3"/>
  <c r="D282" i="3" s="1"/>
  <c r="E283" i="3"/>
  <c r="E282" i="3" s="1"/>
  <c r="F283" i="3"/>
  <c r="F282" i="3" s="1"/>
  <c r="G283" i="3"/>
  <c r="G282" i="3" s="1"/>
  <c r="H283" i="3"/>
  <c r="H282" i="3" s="1"/>
  <c r="I283" i="3"/>
  <c r="I282" i="3" s="1"/>
  <c r="J283" i="3"/>
  <c r="J282" i="3" s="1"/>
  <c r="M286" i="3"/>
  <c r="N286" i="3"/>
  <c r="O286" i="3"/>
  <c r="D286" i="3"/>
  <c r="E286" i="3"/>
  <c r="F286" i="3"/>
  <c r="H286" i="3"/>
  <c r="I286" i="3"/>
  <c r="J286" i="3"/>
  <c r="M290" i="3"/>
  <c r="N290" i="3"/>
  <c r="O290" i="3"/>
  <c r="D290" i="3"/>
  <c r="E290" i="3"/>
  <c r="F290" i="3"/>
  <c r="H290" i="3"/>
  <c r="I290" i="3"/>
  <c r="J290" i="3"/>
  <c r="M296" i="3"/>
  <c r="N296" i="3"/>
  <c r="O296" i="3"/>
  <c r="D296" i="3"/>
  <c r="E296" i="3"/>
  <c r="F296" i="3"/>
  <c r="H296" i="3"/>
  <c r="I296" i="3"/>
  <c r="J296" i="3"/>
  <c r="M311" i="3"/>
  <c r="N311" i="3"/>
  <c r="O311" i="3"/>
  <c r="D311" i="3"/>
  <c r="E311" i="3"/>
  <c r="F311" i="3"/>
  <c r="H311" i="3"/>
  <c r="I311" i="3"/>
  <c r="J311" i="3"/>
  <c r="M315" i="3"/>
  <c r="N315" i="3"/>
  <c r="O315" i="3"/>
  <c r="D315" i="3"/>
  <c r="E315" i="3"/>
  <c r="F315" i="3"/>
  <c r="H315" i="3"/>
  <c r="I315" i="3"/>
  <c r="J315" i="3"/>
  <c r="M327" i="3"/>
  <c r="M326" i="3" s="1"/>
  <c r="N327" i="3"/>
  <c r="N326" i="3" s="1"/>
  <c r="O327" i="3"/>
  <c r="O326" i="3" s="1"/>
  <c r="D327" i="3"/>
  <c r="D326" i="3" s="1"/>
  <c r="E327" i="3"/>
  <c r="E326" i="3" s="1"/>
  <c r="F327" i="3"/>
  <c r="F326" i="3" s="1"/>
  <c r="H327" i="3"/>
  <c r="H326" i="3" s="1"/>
  <c r="I327" i="3"/>
  <c r="I326" i="3" s="1"/>
  <c r="J327" i="3"/>
  <c r="J326" i="3" s="1"/>
  <c r="M332" i="3"/>
  <c r="N332" i="3"/>
  <c r="O332" i="3"/>
  <c r="D332" i="3"/>
  <c r="E332" i="3"/>
  <c r="F332" i="3"/>
  <c r="H332" i="3"/>
  <c r="I332" i="3"/>
  <c r="J332" i="3"/>
  <c r="M335" i="3"/>
  <c r="M334" i="3" s="1"/>
  <c r="N335" i="3"/>
  <c r="N334" i="3" s="1"/>
  <c r="O335" i="3"/>
  <c r="O334" i="3" s="1"/>
  <c r="D335" i="3"/>
  <c r="D334" i="3" s="1"/>
  <c r="E335" i="3"/>
  <c r="E334" i="3" s="1"/>
  <c r="F335" i="3"/>
  <c r="F334" i="3" s="1"/>
  <c r="H335" i="3"/>
  <c r="H334" i="3" s="1"/>
  <c r="I335" i="3"/>
  <c r="I334" i="3" s="1"/>
  <c r="J335" i="3"/>
  <c r="J334" i="3" s="1"/>
  <c r="M342" i="3"/>
  <c r="M341" i="3" s="1"/>
  <c r="N342" i="3"/>
  <c r="N341" i="3" s="1"/>
  <c r="O342" i="3"/>
  <c r="O341" i="3" s="1"/>
  <c r="D342" i="3"/>
  <c r="D341" i="3" s="1"/>
  <c r="E342" i="3"/>
  <c r="E341" i="3" s="1"/>
  <c r="F342" i="3"/>
  <c r="F341" i="3" s="1"/>
  <c r="H342" i="3"/>
  <c r="H341" i="3" s="1"/>
  <c r="I342" i="3"/>
  <c r="I341" i="3" s="1"/>
  <c r="J342" i="3"/>
  <c r="J341" i="3" s="1"/>
  <c r="M346" i="3"/>
  <c r="M345" i="3" s="1"/>
  <c r="N346" i="3"/>
  <c r="N345" i="3" s="1"/>
  <c r="O346" i="3"/>
  <c r="O345" i="3" s="1"/>
  <c r="D346" i="3"/>
  <c r="D345" i="3" s="1"/>
  <c r="E346" i="3"/>
  <c r="E345" i="3" s="1"/>
  <c r="F346" i="3"/>
  <c r="F345" i="3" s="1"/>
  <c r="H346" i="3"/>
  <c r="H345" i="3" s="1"/>
  <c r="I346" i="3"/>
  <c r="I345" i="3" s="1"/>
  <c r="J346" i="3"/>
  <c r="J345" i="3" s="1"/>
  <c r="M350" i="3"/>
  <c r="M349" i="3" s="1"/>
  <c r="N350" i="3"/>
  <c r="N349" i="3" s="1"/>
  <c r="O350" i="3"/>
  <c r="O349" i="3" s="1"/>
  <c r="D350" i="3"/>
  <c r="D349" i="3" s="1"/>
  <c r="E350" i="3"/>
  <c r="E349" i="3" s="1"/>
  <c r="F350" i="3"/>
  <c r="F349" i="3" s="1"/>
  <c r="H350" i="3"/>
  <c r="H349" i="3" s="1"/>
  <c r="I350" i="3"/>
  <c r="I349" i="3" s="1"/>
  <c r="J350" i="3"/>
  <c r="J349" i="3" s="1"/>
  <c r="M368" i="3"/>
  <c r="N368" i="3"/>
  <c r="O368" i="3"/>
  <c r="D368" i="3"/>
  <c r="E368" i="3"/>
  <c r="F368" i="3"/>
  <c r="H368" i="3"/>
  <c r="I368" i="3"/>
  <c r="J368" i="3"/>
  <c r="M372" i="3"/>
  <c r="N372" i="3"/>
  <c r="O372" i="3"/>
  <c r="D372" i="3"/>
  <c r="E372" i="3"/>
  <c r="F372" i="3"/>
  <c r="H372" i="3"/>
  <c r="I372" i="3"/>
  <c r="J372" i="3"/>
  <c r="M376" i="3"/>
  <c r="N376" i="3"/>
  <c r="O376" i="3"/>
  <c r="D376" i="3"/>
  <c r="E376" i="3"/>
  <c r="F376" i="3"/>
  <c r="H376" i="3"/>
  <c r="I376" i="3"/>
  <c r="J376" i="3"/>
  <c r="M365" i="3"/>
  <c r="N365" i="3"/>
  <c r="O365" i="3"/>
  <c r="D365" i="3"/>
  <c r="E365" i="3"/>
  <c r="F365" i="3"/>
  <c r="H365" i="3"/>
  <c r="I365" i="3"/>
  <c r="J365" i="3"/>
  <c r="M362" i="3"/>
  <c r="N362" i="3"/>
  <c r="O362" i="3"/>
  <c r="D362" i="3"/>
  <c r="E362" i="3"/>
  <c r="F362" i="3"/>
  <c r="H362" i="3"/>
  <c r="I362" i="3"/>
  <c r="J362" i="3"/>
  <c r="D358" i="3"/>
  <c r="E358" i="3"/>
  <c r="F358" i="3"/>
  <c r="H358" i="3"/>
  <c r="I358" i="3"/>
  <c r="J358" i="3"/>
  <c r="M358" i="3"/>
  <c r="N358" i="3"/>
  <c r="O358" i="3"/>
  <c r="M355" i="3"/>
  <c r="N355" i="3"/>
  <c r="O355" i="3"/>
  <c r="D355" i="3"/>
  <c r="E355" i="3"/>
  <c r="F355" i="3"/>
  <c r="H355" i="3"/>
  <c r="I355" i="3"/>
  <c r="J355" i="3"/>
  <c r="M380" i="3"/>
  <c r="M379" i="3" s="1"/>
  <c r="N380" i="3"/>
  <c r="N379" i="3" s="1"/>
  <c r="O380" i="3"/>
  <c r="O379" i="3" s="1"/>
  <c r="D380" i="3"/>
  <c r="D379" i="3" s="1"/>
  <c r="E380" i="3"/>
  <c r="E379" i="3" s="1"/>
  <c r="F380" i="3"/>
  <c r="F379" i="3" s="1"/>
  <c r="H380" i="3"/>
  <c r="H379" i="3" s="1"/>
  <c r="I380" i="3"/>
  <c r="I379" i="3" s="1"/>
  <c r="J380" i="3"/>
  <c r="J379" i="3" s="1"/>
  <c r="M383" i="3"/>
  <c r="M382" i="3" s="1"/>
  <c r="N383" i="3"/>
  <c r="N382" i="3" s="1"/>
  <c r="O383" i="3"/>
  <c r="O382" i="3" s="1"/>
  <c r="D383" i="3"/>
  <c r="D382" i="3" s="1"/>
  <c r="E383" i="3"/>
  <c r="E382" i="3" s="1"/>
  <c r="F383" i="3"/>
  <c r="F382" i="3" s="1"/>
  <c r="H383" i="3"/>
  <c r="H382" i="3" s="1"/>
  <c r="I383" i="3"/>
  <c r="I382" i="3" s="1"/>
  <c r="J383" i="3"/>
  <c r="J382" i="3" s="1"/>
  <c r="M387" i="3"/>
  <c r="N387" i="3"/>
  <c r="O387" i="3"/>
  <c r="D387" i="3"/>
  <c r="E387" i="3"/>
  <c r="F387" i="3"/>
  <c r="H387" i="3"/>
  <c r="I387" i="3"/>
  <c r="J387" i="3"/>
  <c r="C394" i="3"/>
  <c r="G394" i="3"/>
  <c r="L394" i="3"/>
  <c r="M391" i="3"/>
  <c r="N391" i="3"/>
  <c r="O391" i="3"/>
  <c r="D391" i="3"/>
  <c r="E391" i="3"/>
  <c r="F391" i="3"/>
  <c r="H391" i="3"/>
  <c r="I391" i="3"/>
  <c r="J391" i="3"/>
  <c r="D397" i="3"/>
  <c r="E397" i="3"/>
  <c r="F397" i="3"/>
  <c r="H397" i="3"/>
  <c r="I397" i="3"/>
  <c r="J397" i="3"/>
  <c r="M397" i="3"/>
  <c r="N397" i="3"/>
  <c r="O397" i="3"/>
  <c r="G398" i="3"/>
  <c r="L398" i="3"/>
  <c r="L400" i="3"/>
  <c r="G400" i="3"/>
  <c r="L399" i="3"/>
  <c r="G399" i="3"/>
  <c r="G402" i="3"/>
  <c r="L402" i="3"/>
  <c r="G409" i="3"/>
  <c r="M405" i="3"/>
  <c r="N405" i="3"/>
  <c r="O405" i="3"/>
  <c r="E405" i="3"/>
  <c r="F405" i="3"/>
  <c r="H405" i="3"/>
  <c r="I405" i="3"/>
  <c r="J405" i="3"/>
  <c r="G411" i="3"/>
  <c r="L411" i="3"/>
  <c r="G412" i="3"/>
  <c r="L412" i="3"/>
  <c r="M410" i="3"/>
  <c r="N410" i="3"/>
  <c r="O410" i="3"/>
  <c r="D410" i="3"/>
  <c r="E410" i="3"/>
  <c r="F410" i="3"/>
  <c r="H410" i="3"/>
  <c r="I410" i="3"/>
  <c r="J410" i="3"/>
  <c r="M415" i="3"/>
  <c r="N415" i="3"/>
  <c r="O415" i="3"/>
  <c r="D415" i="3"/>
  <c r="E415" i="3"/>
  <c r="F415" i="3"/>
  <c r="H415" i="3"/>
  <c r="I415" i="3"/>
  <c r="J415" i="3"/>
  <c r="M427" i="3"/>
  <c r="N427" i="3"/>
  <c r="O427" i="3"/>
  <c r="D427" i="3"/>
  <c r="E427" i="3"/>
  <c r="F427" i="3"/>
  <c r="H427" i="3"/>
  <c r="I427" i="3"/>
  <c r="J427" i="3"/>
  <c r="M436" i="3"/>
  <c r="N436" i="3"/>
  <c r="O436" i="3"/>
  <c r="D436" i="3"/>
  <c r="E436" i="3"/>
  <c r="F436" i="3"/>
  <c r="H436" i="3"/>
  <c r="I436" i="3"/>
  <c r="J436" i="3"/>
  <c r="M438" i="3"/>
  <c r="N438" i="3"/>
  <c r="O438" i="3"/>
  <c r="D438" i="3"/>
  <c r="E438" i="3"/>
  <c r="F438" i="3"/>
  <c r="H438" i="3"/>
  <c r="I438" i="3"/>
  <c r="J438" i="3"/>
  <c r="O440" i="3"/>
  <c r="M441" i="3"/>
  <c r="M440" i="3" s="1"/>
  <c r="N441" i="3"/>
  <c r="N440" i="3" s="1"/>
  <c r="O441" i="3"/>
  <c r="D441" i="3"/>
  <c r="D440" i="3" s="1"/>
  <c r="E441" i="3"/>
  <c r="E440" i="3" s="1"/>
  <c r="F441" i="3"/>
  <c r="F440" i="3" s="1"/>
  <c r="H441" i="3"/>
  <c r="H440" i="3" s="1"/>
  <c r="I441" i="3"/>
  <c r="I440" i="3" s="1"/>
  <c r="J441" i="3"/>
  <c r="J440" i="3" s="1"/>
  <c r="M449" i="3"/>
  <c r="M444" i="3" s="1"/>
  <c r="M443" i="3" s="1"/>
  <c r="N449" i="3"/>
  <c r="N444" i="3" s="1"/>
  <c r="N443" i="3" s="1"/>
  <c r="O449" i="3"/>
  <c r="O444" i="3" s="1"/>
  <c r="O443" i="3" s="1"/>
  <c r="D449" i="3"/>
  <c r="D444" i="3" s="1"/>
  <c r="D443" i="3" s="1"/>
  <c r="E449" i="3"/>
  <c r="E444" i="3" s="1"/>
  <c r="E443" i="3" s="1"/>
  <c r="F449" i="3"/>
  <c r="F444" i="3" s="1"/>
  <c r="F443" i="3" s="1"/>
  <c r="H449" i="3"/>
  <c r="H444" i="3" s="1"/>
  <c r="H443" i="3" s="1"/>
  <c r="I449" i="3"/>
  <c r="I444" i="3" s="1"/>
  <c r="I443" i="3" s="1"/>
  <c r="J449" i="3"/>
  <c r="J444" i="3" s="1"/>
  <c r="J443" i="3" s="1"/>
  <c r="O426" i="3" l="1"/>
  <c r="M219" i="3"/>
  <c r="M215" i="3" s="1"/>
  <c r="M214" i="3" s="1"/>
  <c r="F264" i="3"/>
  <c r="N264" i="3"/>
  <c r="O264" i="3"/>
  <c r="H219" i="3"/>
  <c r="O219" i="3"/>
  <c r="J219" i="3"/>
  <c r="E219" i="3"/>
  <c r="E215" i="3" s="1"/>
  <c r="E214" i="3" s="1"/>
  <c r="I426" i="3"/>
  <c r="D426" i="3"/>
  <c r="I219" i="3"/>
  <c r="I215" i="3" s="1"/>
  <c r="I214" i="3" s="1"/>
  <c r="D219" i="3"/>
  <c r="D215" i="3" s="1"/>
  <c r="D214" i="3" s="1"/>
  <c r="D405" i="3"/>
  <c r="C406" i="3"/>
  <c r="P406" i="3" s="1"/>
  <c r="F325" i="3"/>
  <c r="M426" i="3"/>
  <c r="F386" i="3"/>
  <c r="M386" i="3"/>
  <c r="H426" i="3"/>
  <c r="I386" i="3"/>
  <c r="D386" i="3"/>
  <c r="M325" i="3"/>
  <c r="J386" i="3"/>
  <c r="F426" i="3"/>
  <c r="N426" i="3"/>
  <c r="H386" i="3"/>
  <c r="O386" i="3"/>
  <c r="I325" i="3"/>
  <c r="M285" i="3"/>
  <c r="E386" i="3"/>
  <c r="J426" i="3"/>
  <c r="E426" i="3"/>
  <c r="N386" i="3"/>
  <c r="E264" i="3"/>
  <c r="M264" i="3"/>
  <c r="O215" i="3"/>
  <c r="O214" i="3" s="1"/>
  <c r="N215" i="3"/>
  <c r="N214" i="3" s="1"/>
  <c r="J215" i="3"/>
  <c r="J214" i="3" s="1"/>
  <c r="H215" i="3"/>
  <c r="H214" i="3" s="1"/>
  <c r="F215" i="3"/>
  <c r="F214" i="3" s="1"/>
  <c r="H264" i="3"/>
  <c r="J264" i="3"/>
  <c r="I264" i="3"/>
  <c r="N285" i="3"/>
  <c r="E285" i="3"/>
  <c r="I285" i="3"/>
  <c r="O285" i="3"/>
  <c r="J285" i="3"/>
  <c r="H285" i="3"/>
  <c r="H263" i="3" s="1"/>
  <c r="F285" i="3"/>
  <c r="F263" i="3" s="1"/>
  <c r="D285" i="3"/>
  <c r="D263" i="3" s="1"/>
  <c r="I295" i="3"/>
  <c r="I294" i="3" s="1"/>
  <c r="E295" i="3"/>
  <c r="E294" i="3" s="1"/>
  <c r="F295" i="3"/>
  <c r="F294" i="3" s="1"/>
  <c r="O295" i="3"/>
  <c r="O294" i="3" s="1"/>
  <c r="D295" i="3"/>
  <c r="D294" i="3" s="1"/>
  <c r="N295" i="3"/>
  <c r="N294" i="3" s="1"/>
  <c r="M295" i="3"/>
  <c r="M294" i="3" s="1"/>
  <c r="J295" i="3"/>
  <c r="J294" i="3" s="1"/>
  <c r="H295" i="3"/>
  <c r="H294" i="3" s="1"/>
  <c r="O325" i="3"/>
  <c r="N325" i="3"/>
  <c r="J325" i="3"/>
  <c r="H325" i="3"/>
  <c r="E325" i="3"/>
  <c r="D325" i="3"/>
  <c r="D337" i="3"/>
  <c r="M337" i="3"/>
  <c r="N337" i="3"/>
  <c r="O337" i="3"/>
  <c r="J337" i="3"/>
  <c r="I337" i="3"/>
  <c r="H337" i="3"/>
  <c r="F337" i="3"/>
  <c r="E337" i="3"/>
  <c r="O354" i="3"/>
  <c r="M354" i="3"/>
  <c r="N354" i="3"/>
  <c r="J354" i="3"/>
  <c r="H354" i="3"/>
  <c r="D354" i="3"/>
  <c r="F354" i="3"/>
  <c r="H367" i="3"/>
  <c r="I367" i="3"/>
  <c r="O367" i="3"/>
  <c r="N367" i="3"/>
  <c r="N353" i="3" s="1"/>
  <c r="N352" i="3" s="1"/>
  <c r="M367" i="3"/>
  <c r="J367" i="3"/>
  <c r="F367" i="3"/>
  <c r="E367" i="3"/>
  <c r="D367" i="3"/>
  <c r="I354" i="3"/>
  <c r="E354" i="3"/>
  <c r="M456" i="3"/>
  <c r="N456" i="3"/>
  <c r="O456" i="3"/>
  <c r="D456" i="3"/>
  <c r="E456" i="3"/>
  <c r="F456" i="3"/>
  <c r="H456" i="3"/>
  <c r="I456" i="3"/>
  <c r="J456" i="3"/>
  <c r="M458" i="3"/>
  <c r="N458" i="3"/>
  <c r="O458" i="3"/>
  <c r="D458" i="3"/>
  <c r="E458" i="3"/>
  <c r="F458" i="3"/>
  <c r="H458" i="3"/>
  <c r="I458" i="3"/>
  <c r="J458" i="3"/>
  <c r="M464" i="3"/>
  <c r="M463" i="3" s="1"/>
  <c r="M462" i="3" s="1"/>
  <c r="N464" i="3"/>
  <c r="N463" i="3" s="1"/>
  <c r="N462" i="3" s="1"/>
  <c r="O464" i="3"/>
  <c r="O463" i="3" s="1"/>
  <c r="O462" i="3" s="1"/>
  <c r="D464" i="3"/>
  <c r="D463" i="3" s="1"/>
  <c r="D462" i="3" s="1"/>
  <c r="E464" i="3"/>
  <c r="E463" i="3" s="1"/>
  <c r="E462" i="3" s="1"/>
  <c r="F464" i="3"/>
  <c r="F463" i="3" s="1"/>
  <c r="F462" i="3" s="1"/>
  <c r="H464" i="3"/>
  <c r="H463" i="3" s="1"/>
  <c r="H462" i="3" s="1"/>
  <c r="I464" i="3"/>
  <c r="I463" i="3" s="1"/>
  <c r="I462" i="3" s="1"/>
  <c r="J464" i="3"/>
  <c r="J463" i="3" s="1"/>
  <c r="J462" i="3" s="1"/>
  <c r="M470" i="3"/>
  <c r="N470" i="3"/>
  <c r="O470" i="3"/>
  <c r="D470" i="3"/>
  <c r="E470" i="3"/>
  <c r="F470" i="3"/>
  <c r="H470" i="3"/>
  <c r="I470" i="3"/>
  <c r="J470" i="3"/>
  <c r="M473" i="3"/>
  <c r="N473" i="3"/>
  <c r="O473" i="3"/>
  <c r="D473" i="3"/>
  <c r="E473" i="3"/>
  <c r="F473" i="3"/>
  <c r="H473" i="3"/>
  <c r="I473" i="3"/>
  <c r="J473" i="3"/>
  <c r="M475" i="3"/>
  <c r="N475" i="3"/>
  <c r="O475" i="3"/>
  <c r="D475" i="3"/>
  <c r="E475" i="3"/>
  <c r="F475" i="3"/>
  <c r="H475" i="3"/>
  <c r="I475" i="3"/>
  <c r="J475" i="3"/>
  <c r="N480" i="3"/>
  <c r="L480" i="3" s="1"/>
  <c r="I480" i="3"/>
  <c r="I479" i="3" s="1"/>
  <c r="I478" i="3" s="1"/>
  <c r="I477" i="3" s="1"/>
  <c r="M479" i="3"/>
  <c r="M478" i="3" s="1"/>
  <c r="M477" i="3" s="1"/>
  <c r="O479" i="3"/>
  <c r="O478" i="3" s="1"/>
  <c r="O477" i="3" s="1"/>
  <c r="D479" i="3"/>
  <c r="D478" i="3" s="1"/>
  <c r="D477" i="3" s="1"/>
  <c r="F479" i="3"/>
  <c r="F478" i="3" s="1"/>
  <c r="F477" i="3" s="1"/>
  <c r="H479" i="3"/>
  <c r="H478" i="3" s="1"/>
  <c r="H477" i="3" s="1"/>
  <c r="J479" i="3"/>
  <c r="J478" i="3" s="1"/>
  <c r="J477" i="3" s="1"/>
  <c r="E480" i="3"/>
  <c r="E479" i="3" s="1"/>
  <c r="E478" i="3" s="1"/>
  <c r="E477" i="3" s="1"/>
  <c r="M483" i="3"/>
  <c r="M482" i="3" s="1"/>
  <c r="N483" i="3"/>
  <c r="N482" i="3" s="1"/>
  <c r="O483" i="3"/>
  <c r="O482" i="3" s="1"/>
  <c r="D483" i="3"/>
  <c r="D482" i="3" s="1"/>
  <c r="E483" i="3"/>
  <c r="E482" i="3" s="1"/>
  <c r="F483" i="3"/>
  <c r="F482" i="3" s="1"/>
  <c r="H483" i="3"/>
  <c r="H482" i="3" s="1"/>
  <c r="I483" i="3"/>
  <c r="I482" i="3" s="1"/>
  <c r="J483" i="3"/>
  <c r="J482" i="3" s="1"/>
  <c r="M486" i="3"/>
  <c r="M485" i="3" s="1"/>
  <c r="N486" i="3"/>
  <c r="N485" i="3" s="1"/>
  <c r="O486" i="3"/>
  <c r="O485" i="3" s="1"/>
  <c r="D486" i="3"/>
  <c r="D485" i="3" s="1"/>
  <c r="E486" i="3"/>
  <c r="E485" i="3" s="1"/>
  <c r="F486" i="3"/>
  <c r="F485" i="3" s="1"/>
  <c r="H486" i="3"/>
  <c r="H485" i="3" s="1"/>
  <c r="I486" i="3"/>
  <c r="I485" i="3" s="1"/>
  <c r="J486" i="3"/>
  <c r="J485" i="3" s="1"/>
  <c r="M489" i="3"/>
  <c r="M488" i="3" s="1"/>
  <c r="N489" i="3"/>
  <c r="N488" i="3" s="1"/>
  <c r="O489" i="3"/>
  <c r="O488" i="3" s="1"/>
  <c r="D489" i="3"/>
  <c r="D488" i="3" s="1"/>
  <c r="E489" i="3"/>
  <c r="E488" i="3" s="1"/>
  <c r="F489" i="3"/>
  <c r="F488" i="3" s="1"/>
  <c r="H489" i="3"/>
  <c r="H488" i="3" s="1"/>
  <c r="I489" i="3"/>
  <c r="I488" i="3" s="1"/>
  <c r="J489" i="3"/>
  <c r="J488" i="3" s="1"/>
  <c r="M492" i="3"/>
  <c r="N492" i="3"/>
  <c r="O492" i="3"/>
  <c r="D492" i="3"/>
  <c r="E492" i="3"/>
  <c r="F492" i="3"/>
  <c r="H492" i="3"/>
  <c r="I492" i="3"/>
  <c r="J492" i="3"/>
  <c r="L525" i="3"/>
  <c r="G525" i="3"/>
  <c r="C525" i="3"/>
  <c r="C538" i="3"/>
  <c r="G538" i="3"/>
  <c r="L538" i="3"/>
  <c r="C539" i="3"/>
  <c r="G539" i="3"/>
  <c r="L539" i="3"/>
  <c r="C540" i="3"/>
  <c r="G540" i="3"/>
  <c r="L540" i="3"/>
  <c r="M495" i="3"/>
  <c r="N495" i="3"/>
  <c r="O495" i="3"/>
  <c r="D495" i="3"/>
  <c r="E495" i="3"/>
  <c r="F495" i="3"/>
  <c r="H495" i="3"/>
  <c r="I495" i="3"/>
  <c r="J495" i="3"/>
  <c r="M500" i="3"/>
  <c r="N500" i="3"/>
  <c r="O500" i="3"/>
  <c r="D500" i="3"/>
  <c r="E500" i="3"/>
  <c r="F500" i="3"/>
  <c r="H500" i="3"/>
  <c r="I500" i="3"/>
  <c r="J500" i="3"/>
  <c r="M502" i="3"/>
  <c r="N502" i="3"/>
  <c r="O502" i="3"/>
  <c r="D502" i="3"/>
  <c r="E502" i="3"/>
  <c r="F502" i="3"/>
  <c r="H502" i="3"/>
  <c r="I502" i="3"/>
  <c r="J502" i="3"/>
  <c r="M506" i="3"/>
  <c r="N506" i="3"/>
  <c r="O506" i="3"/>
  <c r="D506" i="3"/>
  <c r="E506" i="3"/>
  <c r="F506" i="3"/>
  <c r="H506" i="3"/>
  <c r="I506" i="3"/>
  <c r="J506" i="3"/>
  <c r="M510" i="3"/>
  <c r="M509" i="3" s="1"/>
  <c r="N510" i="3"/>
  <c r="N509" i="3" s="1"/>
  <c r="O510" i="3"/>
  <c r="O509" i="3" s="1"/>
  <c r="D510" i="3"/>
  <c r="D509" i="3" s="1"/>
  <c r="E510" i="3"/>
  <c r="E509" i="3" s="1"/>
  <c r="F510" i="3"/>
  <c r="F509" i="3" s="1"/>
  <c r="H510" i="3"/>
  <c r="H509" i="3" s="1"/>
  <c r="I510" i="3"/>
  <c r="I509" i="3" s="1"/>
  <c r="J510" i="3"/>
  <c r="J509" i="3" s="1"/>
  <c r="M513" i="3"/>
  <c r="N513" i="3"/>
  <c r="O513" i="3"/>
  <c r="D513" i="3"/>
  <c r="E513" i="3"/>
  <c r="F513" i="3"/>
  <c r="H513" i="3"/>
  <c r="I513" i="3"/>
  <c r="J513" i="3"/>
  <c r="M518" i="3"/>
  <c r="N518" i="3"/>
  <c r="O518" i="3"/>
  <c r="D518" i="3"/>
  <c r="E518" i="3"/>
  <c r="F518" i="3"/>
  <c r="H518" i="3"/>
  <c r="I518" i="3"/>
  <c r="J518" i="3"/>
  <c r="M526" i="3"/>
  <c r="N526" i="3"/>
  <c r="O526" i="3"/>
  <c r="D526" i="3"/>
  <c r="E526" i="3"/>
  <c r="F526" i="3"/>
  <c r="H526" i="3"/>
  <c r="I526" i="3"/>
  <c r="J526" i="3"/>
  <c r="M528" i="3"/>
  <c r="N528" i="3"/>
  <c r="O528" i="3"/>
  <c r="D528" i="3"/>
  <c r="E528" i="3"/>
  <c r="F528" i="3"/>
  <c r="H528" i="3"/>
  <c r="I528" i="3"/>
  <c r="J528" i="3"/>
  <c r="M533" i="3"/>
  <c r="N533" i="3"/>
  <c r="O533" i="3"/>
  <c r="D533" i="3"/>
  <c r="E533" i="3"/>
  <c r="F533" i="3"/>
  <c r="H533" i="3"/>
  <c r="I533" i="3"/>
  <c r="J533" i="3"/>
  <c r="M543" i="3"/>
  <c r="N543" i="3"/>
  <c r="O543" i="3"/>
  <c r="D543" i="3"/>
  <c r="E543" i="3"/>
  <c r="F543" i="3"/>
  <c r="H543" i="3"/>
  <c r="I543" i="3"/>
  <c r="J543" i="3"/>
  <c r="M546" i="3"/>
  <c r="N546" i="3"/>
  <c r="O546" i="3"/>
  <c r="D546" i="3"/>
  <c r="E546" i="3"/>
  <c r="F546" i="3"/>
  <c r="H546" i="3"/>
  <c r="I546" i="3"/>
  <c r="J546" i="3"/>
  <c r="M549" i="3"/>
  <c r="N549" i="3"/>
  <c r="O549" i="3"/>
  <c r="D549" i="3"/>
  <c r="E549" i="3"/>
  <c r="F549" i="3"/>
  <c r="H549" i="3"/>
  <c r="I549" i="3"/>
  <c r="J549" i="3"/>
  <c r="M551" i="3"/>
  <c r="N551" i="3"/>
  <c r="O551" i="3"/>
  <c r="D551" i="3"/>
  <c r="E551" i="3"/>
  <c r="F551" i="3"/>
  <c r="H551" i="3"/>
  <c r="I551" i="3"/>
  <c r="J551" i="3"/>
  <c r="M558" i="3"/>
  <c r="N558" i="3"/>
  <c r="O558" i="3"/>
  <c r="D558" i="3"/>
  <c r="E558" i="3"/>
  <c r="F558" i="3"/>
  <c r="H558" i="3"/>
  <c r="I558" i="3"/>
  <c r="J558" i="3"/>
  <c r="M564" i="3"/>
  <c r="N564" i="3"/>
  <c r="O564" i="3"/>
  <c r="D564" i="3"/>
  <c r="E564" i="3"/>
  <c r="F564" i="3"/>
  <c r="H564" i="3"/>
  <c r="I564" i="3"/>
  <c r="J564" i="3"/>
  <c r="L573" i="3"/>
  <c r="L572" i="3" s="1"/>
  <c r="M572" i="3"/>
  <c r="N572" i="3"/>
  <c r="O572" i="3"/>
  <c r="M574" i="3"/>
  <c r="N574" i="3"/>
  <c r="O574" i="3"/>
  <c r="D574" i="3"/>
  <c r="E574" i="3"/>
  <c r="F574" i="3"/>
  <c r="H574" i="3"/>
  <c r="I574" i="3"/>
  <c r="J574" i="3"/>
  <c r="D572" i="3"/>
  <c r="E572" i="3"/>
  <c r="F572" i="3"/>
  <c r="H572" i="3"/>
  <c r="I572" i="3"/>
  <c r="J572" i="3"/>
  <c r="M579" i="3"/>
  <c r="N579" i="3"/>
  <c r="O579" i="3"/>
  <c r="D579" i="3"/>
  <c r="E579" i="3"/>
  <c r="F579" i="3"/>
  <c r="H579" i="3"/>
  <c r="I579" i="3"/>
  <c r="J579" i="3"/>
  <c r="M582" i="3"/>
  <c r="N582" i="3"/>
  <c r="O582" i="3"/>
  <c r="D582" i="3"/>
  <c r="E582" i="3"/>
  <c r="F582" i="3"/>
  <c r="H582" i="3"/>
  <c r="I582" i="3"/>
  <c r="J582" i="3"/>
  <c r="M589" i="3"/>
  <c r="N589" i="3"/>
  <c r="O589" i="3"/>
  <c r="D589" i="3"/>
  <c r="E589" i="3"/>
  <c r="F589" i="3"/>
  <c r="H589" i="3"/>
  <c r="I589" i="3"/>
  <c r="J589" i="3"/>
  <c r="M591" i="3"/>
  <c r="N591" i="3"/>
  <c r="O591" i="3"/>
  <c r="D591" i="3"/>
  <c r="E591" i="3"/>
  <c r="F591" i="3"/>
  <c r="H591" i="3"/>
  <c r="I591" i="3"/>
  <c r="J591" i="3"/>
  <c r="M596" i="3"/>
  <c r="N596" i="3"/>
  <c r="O596" i="3"/>
  <c r="D596" i="3"/>
  <c r="E596" i="3"/>
  <c r="F596" i="3"/>
  <c r="H596" i="3"/>
  <c r="I596" i="3"/>
  <c r="J596" i="3"/>
  <c r="M603" i="3"/>
  <c r="N603" i="3"/>
  <c r="O603" i="3"/>
  <c r="D603" i="3"/>
  <c r="E603" i="3"/>
  <c r="F603" i="3"/>
  <c r="H603" i="3"/>
  <c r="I603" i="3"/>
  <c r="J603" i="3"/>
  <c r="M605" i="3"/>
  <c r="N605" i="3"/>
  <c r="O605" i="3"/>
  <c r="D605" i="3"/>
  <c r="E605" i="3"/>
  <c r="F605" i="3"/>
  <c r="H605" i="3"/>
  <c r="I605" i="3"/>
  <c r="J605" i="3"/>
  <c r="M607" i="3"/>
  <c r="N607" i="3"/>
  <c r="O607" i="3"/>
  <c r="D607" i="3"/>
  <c r="E607" i="3"/>
  <c r="F607" i="3"/>
  <c r="H607" i="3"/>
  <c r="I607" i="3"/>
  <c r="J607" i="3"/>
  <c r="M610" i="3"/>
  <c r="N610" i="3"/>
  <c r="O610" i="3"/>
  <c r="D610" i="3"/>
  <c r="E610" i="3"/>
  <c r="F610" i="3"/>
  <c r="H610" i="3"/>
  <c r="I610" i="3"/>
  <c r="J610" i="3"/>
  <c r="M615" i="3"/>
  <c r="N615" i="3"/>
  <c r="O615" i="3"/>
  <c r="D615" i="3"/>
  <c r="E615" i="3"/>
  <c r="F615" i="3"/>
  <c r="H615" i="3"/>
  <c r="I615" i="3"/>
  <c r="J615" i="3"/>
  <c r="M618" i="3"/>
  <c r="N618" i="3"/>
  <c r="O618" i="3"/>
  <c r="D618" i="3"/>
  <c r="E618" i="3"/>
  <c r="F618" i="3"/>
  <c r="H618" i="3"/>
  <c r="I618" i="3"/>
  <c r="J618" i="3"/>
  <c r="M621" i="3"/>
  <c r="M620" i="3" s="1"/>
  <c r="N621" i="3"/>
  <c r="N620" i="3" s="1"/>
  <c r="O621" i="3"/>
  <c r="O620" i="3" s="1"/>
  <c r="D621" i="3"/>
  <c r="D620" i="3" s="1"/>
  <c r="E621" i="3"/>
  <c r="E620" i="3" s="1"/>
  <c r="F621" i="3"/>
  <c r="F620" i="3" s="1"/>
  <c r="H621" i="3"/>
  <c r="H620" i="3" s="1"/>
  <c r="I621" i="3"/>
  <c r="I620" i="3" s="1"/>
  <c r="J621" i="3"/>
  <c r="J620" i="3" s="1"/>
  <c r="M625" i="3"/>
  <c r="N625" i="3"/>
  <c r="O625" i="3"/>
  <c r="D625" i="3"/>
  <c r="E625" i="3"/>
  <c r="F625" i="3"/>
  <c r="H625" i="3"/>
  <c r="I625" i="3"/>
  <c r="J625" i="3"/>
  <c r="M630" i="3"/>
  <c r="N630" i="3"/>
  <c r="O630" i="3"/>
  <c r="D630" i="3"/>
  <c r="E630" i="3"/>
  <c r="F630" i="3"/>
  <c r="H630" i="3"/>
  <c r="I630" i="3"/>
  <c r="J630" i="3"/>
  <c r="M632" i="3"/>
  <c r="N632" i="3"/>
  <c r="O632" i="3"/>
  <c r="D632" i="3"/>
  <c r="E632" i="3"/>
  <c r="F632" i="3"/>
  <c r="H632" i="3"/>
  <c r="I632" i="3"/>
  <c r="J632" i="3"/>
  <c r="M635" i="3"/>
  <c r="N635" i="3"/>
  <c r="O635" i="3"/>
  <c r="D635" i="3"/>
  <c r="E635" i="3"/>
  <c r="F635" i="3"/>
  <c r="H635" i="3"/>
  <c r="I635" i="3"/>
  <c r="J635" i="3"/>
  <c r="M646" i="3"/>
  <c r="M639" i="3" s="1"/>
  <c r="N646" i="3"/>
  <c r="N639" i="3" s="1"/>
  <c r="O646" i="3"/>
  <c r="O639" i="3" s="1"/>
  <c r="D646" i="3"/>
  <c r="D639" i="3" s="1"/>
  <c r="E646" i="3"/>
  <c r="E639" i="3" s="1"/>
  <c r="F646" i="3"/>
  <c r="F639" i="3" s="1"/>
  <c r="H646" i="3"/>
  <c r="H639" i="3" s="1"/>
  <c r="I646" i="3"/>
  <c r="I639" i="3" s="1"/>
  <c r="J646" i="3"/>
  <c r="J639" i="3" s="1"/>
  <c r="C655" i="3"/>
  <c r="G655" i="3"/>
  <c r="L655" i="3"/>
  <c r="C656" i="3"/>
  <c r="G656" i="3"/>
  <c r="L656" i="3"/>
  <c r="C657" i="3"/>
  <c r="G657" i="3"/>
  <c r="L657" i="3"/>
  <c r="M660" i="3"/>
  <c r="N660" i="3"/>
  <c r="O660" i="3"/>
  <c r="D660" i="3"/>
  <c r="E660" i="3"/>
  <c r="F660" i="3"/>
  <c r="H660" i="3"/>
  <c r="I660" i="3"/>
  <c r="J660" i="3"/>
  <c r="M664" i="3"/>
  <c r="N664" i="3"/>
  <c r="O664" i="3"/>
  <c r="D664" i="3"/>
  <c r="E664" i="3"/>
  <c r="F664" i="3"/>
  <c r="H664" i="3"/>
  <c r="I664" i="3"/>
  <c r="J664" i="3"/>
  <c r="M672" i="3"/>
  <c r="N672" i="3"/>
  <c r="O672" i="3"/>
  <c r="D672" i="3"/>
  <c r="E672" i="3"/>
  <c r="F672" i="3"/>
  <c r="H672" i="3"/>
  <c r="I672" i="3"/>
  <c r="J672" i="3"/>
  <c r="M675" i="3"/>
  <c r="N675" i="3"/>
  <c r="O675" i="3"/>
  <c r="D675" i="3"/>
  <c r="E675" i="3"/>
  <c r="F675" i="3"/>
  <c r="H675" i="3"/>
  <c r="I675" i="3"/>
  <c r="J675" i="3"/>
  <c r="M682" i="3"/>
  <c r="M681" i="3" s="1"/>
  <c r="M680" i="3" s="1"/>
  <c r="N682" i="3"/>
  <c r="N681" i="3" s="1"/>
  <c r="N680" i="3" s="1"/>
  <c r="O682" i="3"/>
  <c r="O681" i="3" s="1"/>
  <c r="O680" i="3" s="1"/>
  <c r="L683" i="3"/>
  <c r="D682" i="3"/>
  <c r="D681" i="3" s="1"/>
  <c r="D680" i="3" s="1"/>
  <c r="E682" i="3"/>
  <c r="E681" i="3" s="1"/>
  <c r="E680" i="3" s="1"/>
  <c r="F682" i="3"/>
  <c r="F681" i="3" s="1"/>
  <c r="F680" i="3" s="1"/>
  <c r="H682" i="3"/>
  <c r="H681" i="3" s="1"/>
  <c r="H680" i="3" s="1"/>
  <c r="I682" i="3"/>
  <c r="I681" i="3" s="1"/>
  <c r="I680" i="3" s="1"/>
  <c r="J682" i="3"/>
  <c r="J681" i="3" s="1"/>
  <c r="J680" i="3" s="1"/>
  <c r="M705" i="3"/>
  <c r="N705" i="3"/>
  <c r="O705" i="3"/>
  <c r="D705" i="3"/>
  <c r="E705" i="3"/>
  <c r="F705" i="3"/>
  <c r="H705" i="3"/>
  <c r="I705" i="3"/>
  <c r="J705" i="3"/>
  <c r="M710" i="3"/>
  <c r="N710" i="3"/>
  <c r="O710" i="3"/>
  <c r="D710" i="3"/>
  <c r="E710" i="3"/>
  <c r="F710" i="3"/>
  <c r="H710" i="3"/>
  <c r="I710" i="3"/>
  <c r="J710" i="3"/>
  <c r="M718" i="3"/>
  <c r="N718" i="3"/>
  <c r="O718" i="3"/>
  <c r="D718" i="3"/>
  <c r="E718" i="3"/>
  <c r="F718" i="3"/>
  <c r="H718" i="3"/>
  <c r="I718" i="3"/>
  <c r="J718" i="3"/>
  <c r="M720" i="3"/>
  <c r="N720" i="3"/>
  <c r="O720" i="3"/>
  <c r="D720" i="3"/>
  <c r="E720" i="3"/>
  <c r="F720" i="3"/>
  <c r="H720" i="3"/>
  <c r="I720" i="3"/>
  <c r="J720" i="3"/>
  <c r="L216" i="3"/>
  <c r="G216" i="3"/>
  <c r="C216" i="3"/>
  <c r="L217" i="3"/>
  <c r="G217" i="3"/>
  <c r="C217" i="3"/>
  <c r="L218" i="3"/>
  <c r="G218" i="3"/>
  <c r="C218" i="3"/>
  <c r="C221" i="3"/>
  <c r="G221" i="3"/>
  <c r="L221" i="3"/>
  <c r="C222" i="3"/>
  <c r="G222" i="3"/>
  <c r="L222" i="3"/>
  <c r="C223" i="3"/>
  <c r="G223" i="3"/>
  <c r="L223" i="3"/>
  <c r="L224" i="3"/>
  <c r="G224" i="3"/>
  <c r="C224" i="3"/>
  <c r="C226" i="3"/>
  <c r="G226" i="3"/>
  <c r="L226" i="3"/>
  <c r="C227" i="3"/>
  <c r="G227" i="3"/>
  <c r="L227" i="3"/>
  <c r="C228" i="3"/>
  <c r="G228" i="3"/>
  <c r="L228" i="3"/>
  <c r="L231" i="3"/>
  <c r="G231" i="3"/>
  <c r="C231" i="3"/>
  <c r="C233" i="3"/>
  <c r="G233" i="3"/>
  <c r="L233" i="3"/>
  <c r="C234" i="3"/>
  <c r="G234" i="3"/>
  <c r="L234" i="3"/>
  <c r="C235" i="3"/>
  <c r="C236" i="3"/>
  <c r="C237" i="3"/>
  <c r="C238" i="3"/>
  <c r="G238" i="3"/>
  <c r="L238" i="3"/>
  <c r="C239" i="3"/>
  <c r="G239" i="3"/>
  <c r="L239" i="3"/>
  <c r="L242" i="3"/>
  <c r="G242" i="3"/>
  <c r="C242" i="3"/>
  <c r="C243" i="3"/>
  <c r="G243" i="3"/>
  <c r="L243" i="3"/>
  <c r="C244" i="3"/>
  <c r="G244" i="3"/>
  <c r="L244" i="3"/>
  <c r="C245" i="3"/>
  <c r="G245" i="3"/>
  <c r="L245" i="3"/>
  <c r="C246" i="3"/>
  <c r="G246" i="3"/>
  <c r="L246" i="3"/>
  <c r="C247" i="3"/>
  <c r="G247" i="3"/>
  <c r="L247" i="3"/>
  <c r="L248" i="3"/>
  <c r="G248" i="3"/>
  <c r="C248" i="3"/>
  <c r="L250" i="3"/>
  <c r="L249" i="3" s="1"/>
  <c r="G250" i="3"/>
  <c r="G249" i="3" s="1"/>
  <c r="C250" i="3"/>
  <c r="C249" i="3" s="1"/>
  <c r="L252" i="3"/>
  <c r="L251" i="3" s="1"/>
  <c r="G252" i="3"/>
  <c r="G251" i="3" s="1"/>
  <c r="C252" i="3"/>
  <c r="C251" i="3" s="1"/>
  <c r="L254" i="3"/>
  <c r="L253" i="3" s="1"/>
  <c r="G254" i="3"/>
  <c r="G253" i="3" s="1"/>
  <c r="C254" i="3"/>
  <c r="L257" i="3"/>
  <c r="L256" i="3" s="1"/>
  <c r="L255" i="3" s="1"/>
  <c r="C257" i="3"/>
  <c r="L260" i="3"/>
  <c r="G260" i="3"/>
  <c r="C260" i="3"/>
  <c r="C261" i="3"/>
  <c r="L262" i="3"/>
  <c r="G262" i="3"/>
  <c r="G259" i="3" s="1"/>
  <c r="G258" i="3" s="1"/>
  <c r="C262" i="3"/>
  <c r="L266" i="3"/>
  <c r="G266" i="3"/>
  <c r="C266" i="3"/>
  <c r="L267" i="3"/>
  <c r="G267" i="3"/>
  <c r="C267" i="3"/>
  <c r="L269" i="3"/>
  <c r="L268" i="3" s="1"/>
  <c r="G269" i="3"/>
  <c r="G268" i="3" s="1"/>
  <c r="C269" i="3"/>
  <c r="L271" i="3"/>
  <c r="L270" i="3" s="1"/>
  <c r="G271" i="3"/>
  <c r="G270" i="3" s="1"/>
  <c r="C271" i="3"/>
  <c r="C270" i="3" s="1"/>
  <c r="L274" i="3"/>
  <c r="G274" i="3"/>
  <c r="C274" i="3"/>
  <c r="L275" i="3"/>
  <c r="G275" i="3"/>
  <c r="C275" i="3"/>
  <c r="L277" i="3"/>
  <c r="G277" i="3"/>
  <c r="C277" i="3"/>
  <c r="L278" i="3"/>
  <c r="G278" i="3"/>
  <c r="C278" i="3"/>
  <c r="L281" i="3"/>
  <c r="L280" i="3" s="1"/>
  <c r="L279" i="3" s="1"/>
  <c r="G281" i="3"/>
  <c r="G280" i="3" s="1"/>
  <c r="G279" i="3" s="1"/>
  <c r="C281" i="3"/>
  <c r="C280" i="3" s="1"/>
  <c r="C279" i="3" s="1"/>
  <c r="L284" i="3"/>
  <c r="L283" i="3" s="1"/>
  <c r="L282" i="3" s="1"/>
  <c r="C284" i="3"/>
  <c r="L287" i="3"/>
  <c r="G287" i="3"/>
  <c r="C287" i="3"/>
  <c r="L288" i="3"/>
  <c r="G288" i="3"/>
  <c r="C288" i="3"/>
  <c r="L289" i="3"/>
  <c r="G289" i="3"/>
  <c r="C289" i="3"/>
  <c r="L291" i="3"/>
  <c r="G291" i="3"/>
  <c r="C291" i="3"/>
  <c r="L292" i="3"/>
  <c r="G292" i="3"/>
  <c r="C292" i="3"/>
  <c r="L297" i="3"/>
  <c r="C298" i="3"/>
  <c r="G298" i="3"/>
  <c r="L298" i="3"/>
  <c r="C299" i="3"/>
  <c r="G299" i="3"/>
  <c r="L299" i="3"/>
  <c r="C300" i="3"/>
  <c r="G300" i="3"/>
  <c r="L300" i="3"/>
  <c r="C301" i="3"/>
  <c r="G301" i="3"/>
  <c r="L301" i="3"/>
  <c r="C302" i="3"/>
  <c r="G302" i="3"/>
  <c r="L302" i="3"/>
  <c r="C303" i="3"/>
  <c r="G303" i="3"/>
  <c r="L303" i="3"/>
  <c r="C304" i="3"/>
  <c r="G304" i="3"/>
  <c r="L304" i="3"/>
  <c r="C305" i="3"/>
  <c r="G305" i="3"/>
  <c r="L305" i="3"/>
  <c r="C306" i="3"/>
  <c r="G306" i="3"/>
  <c r="L306" i="3"/>
  <c r="C307" i="3"/>
  <c r="G307" i="3"/>
  <c r="L307" i="3"/>
  <c r="C308" i="3"/>
  <c r="G308" i="3"/>
  <c r="L308" i="3"/>
  <c r="C309" i="3"/>
  <c r="G309" i="3"/>
  <c r="L309" i="3"/>
  <c r="L310" i="3"/>
  <c r="G310" i="3"/>
  <c r="C310" i="3"/>
  <c r="L312" i="3"/>
  <c r="G312" i="3"/>
  <c r="C312" i="3"/>
  <c r="L313" i="3"/>
  <c r="G313" i="3"/>
  <c r="C313" i="3"/>
  <c r="L314" i="3"/>
  <c r="G314" i="3"/>
  <c r="C314" i="3"/>
  <c r="C316" i="3"/>
  <c r="G316" i="3"/>
  <c r="L316" i="3"/>
  <c r="C317" i="3"/>
  <c r="G317" i="3"/>
  <c r="L317" i="3"/>
  <c r="C318" i="3"/>
  <c r="G318" i="3"/>
  <c r="L318" i="3"/>
  <c r="C319" i="3"/>
  <c r="G319" i="3"/>
  <c r="L319" i="3"/>
  <c r="C320" i="3"/>
  <c r="G320" i="3"/>
  <c r="L320" i="3"/>
  <c r="C321" i="3"/>
  <c r="G321" i="3"/>
  <c r="L321" i="3"/>
  <c r="L322" i="3"/>
  <c r="G322" i="3"/>
  <c r="C322" i="3"/>
  <c r="L328" i="3"/>
  <c r="G328" i="3"/>
  <c r="C328" i="3"/>
  <c r="L329" i="3"/>
  <c r="G329" i="3"/>
  <c r="C329" i="3"/>
  <c r="L330" i="3"/>
  <c r="G330" i="3"/>
  <c r="C330" i="3"/>
  <c r="L331" i="3"/>
  <c r="G331" i="3"/>
  <c r="C331" i="3"/>
  <c r="L333" i="3"/>
  <c r="L332" i="3" s="1"/>
  <c r="G333" i="3"/>
  <c r="G332" i="3" s="1"/>
  <c r="C333" i="3"/>
  <c r="L336" i="3"/>
  <c r="L335" i="3" s="1"/>
  <c r="L334" i="3" s="1"/>
  <c r="G336" i="3"/>
  <c r="G335" i="3" s="1"/>
  <c r="G334" i="3" s="1"/>
  <c r="C336" i="3"/>
  <c r="C335" i="3" s="1"/>
  <c r="C334" i="3" s="1"/>
  <c r="L347" i="3"/>
  <c r="G347" i="3"/>
  <c r="C347" i="3"/>
  <c r="L348" i="3"/>
  <c r="G348" i="3"/>
  <c r="C348" i="3"/>
  <c r="L340" i="3"/>
  <c r="L339" i="3" s="1"/>
  <c r="L338" i="3" s="1"/>
  <c r="G340" i="3"/>
  <c r="G339" i="3" s="1"/>
  <c r="G338" i="3" s="1"/>
  <c r="C340" i="3"/>
  <c r="C339" i="3" s="1"/>
  <c r="L343" i="3"/>
  <c r="G343" i="3"/>
  <c r="C343" i="3"/>
  <c r="L344" i="3"/>
  <c r="G344" i="3"/>
  <c r="C344" i="3"/>
  <c r="L351" i="3"/>
  <c r="L350" i="3" s="1"/>
  <c r="L349" i="3" s="1"/>
  <c r="G351" i="3"/>
  <c r="G350" i="3" s="1"/>
  <c r="G349" i="3" s="1"/>
  <c r="C351" i="3"/>
  <c r="C350" i="3" s="1"/>
  <c r="C349" i="3" s="1"/>
  <c r="L356" i="3"/>
  <c r="G356" i="3"/>
  <c r="C356" i="3"/>
  <c r="L357" i="3"/>
  <c r="G357" i="3"/>
  <c r="C357" i="3"/>
  <c r="L359" i="3"/>
  <c r="G359" i="3"/>
  <c r="C359" i="3"/>
  <c r="L360" i="3"/>
  <c r="G360" i="3"/>
  <c r="C360" i="3"/>
  <c r="L361" i="3"/>
  <c r="G361" i="3"/>
  <c r="C361" i="3"/>
  <c r="L363" i="3"/>
  <c r="G363" i="3"/>
  <c r="C363" i="3"/>
  <c r="L364" i="3"/>
  <c r="G364" i="3"/>
  <c r="C364" i="3"/>
  <c r="L366" i="3"/>
  <c r="L365" i="3" s="1"/>
  <c r="G366" i="3"/>
  <c r="G365" i="3" s="1"/>
  <c r="C366" i="3"/>
  <c r="C365" i="3" s="1"/>
  <c r="L369" i="3"/>
  <c r="G369" i="3"/>
  <c r="C369" i="3"/>
  <c r="L370" i="3"/>
  <c r="G370" i="3"/>
  <c r="C370" i="3"/>
  <c r="L371" i="3"/>
  <c r="G371" i="3"/>
  <c r="C371" i="3"/>
  <c r="L373" i="3"/>
  <c r="G373" i="3"/>
  <c r="C373" i="3"/>
  <c r="L374" i="3"/>
  <c r="G374" i="3"/>
  <c r="C374" i="3"/>
  <c r="L375" i="3"/>
  <c r="G375" i="3"/>
  <c r="C375" i="3"/>
  <c r="L377" i="3"/>
  <c r="G377" i="3"/>
  <c r="C377" i="3"/>
  <c r="L378" i="3"/>
  <c r="G378" i="3"/>
  <c r="C378" i="3"/>
  <c r="L381" i="3"/>
  <c r="L380" i="3" s="1"/>
  <c r="L379" i="3" s="1"/>
  <c r="G381" i="3"/>
  <c r="G380" i="3" s="1"/>
  <c r="G379" i="3" s="1"/>
  <c r="C381" i="3"/>
  <c r="L384" i="3"/>
  <c r="L383" i="3" s="1"/>
  <c r="L382" i="3" s="1"/>
  <c r="G384" i="3"/>
  <c r="C384" i="3"/>
  <c r="C383" i="3" s="1"/>
  <c r="C382" i="3" s="1"/>
  <c r="L388" i="3"/>
  <c r="G388" i="3"/>
  <c r="C388" i="3"/>
  <c r="L389" i="3"/>
  <c r="G389" i="3"/>
  <c r="C389" i="3"/>
  <c r="L390" i="3"/>
  <c r="G390" i="3"/>
  <c r="C390" i="3"/>
  <c r="L392" i="3"/>
  <c r="G392" i="3"/>
  <c r="C392" i="3"/>
  <c r="L393" i="3"/>
  <c r="G393" i="3"/>
  <c r="C393" i="3"/>
  <c r="L395" i="3"/>
  <c r="G395" i="3"/>
  <c r="C395" i="3"/>
  <c r="L396" i="3"/>
  <c r="G396" i="3"/>
  <c r="C396" i="3"/>
  <c r="C398" i="3"/>
  <c r="C399" i="3"/>
  <c r="C400" i="3"/>
  <c r="L401" i="3"/>
  <c r="G401" i="3"/>
  <c r="C401" i="3"/>
  <c r="C402" i="3"/>
  <c r="L403" i="3"/>
  <c r="G403" i="3"/>
  <c r="C403" i="3"/>
  <c r="L404" i="3"/>
  <c r="G404" i="3"/>
  <c r="C404" i="3"/>
  <c r="L407" i="3"/>
  <c r="L405" i="3" s="1"/>
  <c r="G407" i="3"/>
  <c r="C407" i="3"/>
  <c r="L408" i="3"/>
  <c r="G408" i="3"/>
  <c r="C408" i="3"/>
  <c r="L409" i="3"/>
  <c r="C409" i="3"/>
  <c r="C411" i="3"/>
  <c r="C412" i="3"/>
  <c r="L413" i="3"/>
  <c r="G413" i="3"/>
  <c r="C413" i="3"/>
  <c r="L414" i="3"/>
  <c r="G414" i="3"/>
  <c r="C414" i="3"/>
  <c r="C416" i="3"/>
  <c r="G416" i="3"/>
  <c r="L416" i="3"/>
  <c r="C417" i="3"/>
  <c r="G417" i="3"/>
  <c r="L417" i="3"/>
  <c r="C418" i="3"/>
  <c r="G418" i="3"/>
  <c r="L418" i="3"/>
  <c r="C419" i="3"/>
  <c r="G419" i="3"/>
  <c r="L419" i="3"/>
  <c r="C420" i="3"/>
  <c r="G420" i="3"/>
  <c r="L420" i="3"/>
  <c r="C421" i="3"/>
  <c r="G421" i="3"/>
  <c r="L421" i="3"/>
  <c r="C422" i="3"/>
  <c r="G422" i="3"/>
  <c r="L422" i="3"/>
  <c r="C423" i="3"/>
  <c r="G423" i="3"/>
  <c r="L423" i="3"/>
  <c r="C424" i="3"/>
  <c r="G424" i="3"/>
  <c r="L424" i="3"/>
  <c r="L425" i="3"/>
  <c r="G425" i="3"/>
  <c r="C425" i="3"/>
  <c r="C428" i="3"/>
  <c r="G428" i="3"/>
  <c r="L428" i="3"/>
  <c r="C429" i="3"/>
  <c r="G429" i="3"/>
  <c r="L429" i="3"/>
  <c r="C430" i="3"/>
  <c r="G430" i="3"/>
  <c r="L430" i="3"/>
  <c r="C431" i="3"/>
  <c r="G431" i="3"/>
  <c r="L431" i="3"/>
  <c r="C432" i="3"/>
  <c r="G432" i="3"/>
  <c r="L432" i="3"/>
  <c r="C433" i="3"/>
  <c r="G433" i="3"/>
  <c r="L433" i="3"/>
  <c r="C434" i="3"/>
  <c r="G434" i="3"/>
  <c r="L434" i="3"/>
  <c r="L435" i="3"/>
  <c r="G435" i="3"/>
  <c r="C435" i="3"/>
  <c r="L437" i="3"/>
  <c r="L436" i="3" s="1"/>
  <c r="G437" i="3"/>
  <c r="C437" i="3"/>
  <c r="C436" i="3" s="1"/>
  <c r="L439" i="3"/>
  <c r="L438" i="3" s="1"/>
  <c r="G439" i="3"/>
  <c r="G438" i="3" s="1"/>
  <c r="C439" i="3"/>
  <c r="C438" i="3" s="1"/>
  <c r="L442" i="3"/>
  <c r="L441" i="3" s="1"/>
  <c r="L440" i="3" s="1"/>
  <c r="G442" i="3"/>
  <c r="G441" i="3" s="1"/>
  <c r="G440" i="3" s="1"/>
  <c r="C442" i="3"/>
  <c r="C441" i="3" s="1"/>
  <c r="C440" i="3" s="1"/>
  <c r="L445" i="3"/>
  <c r="G445" i="3"/>
  <c r="C445" i="3"/>
  <c r="L446" i="3"/>
  <c r="G446" i="3"/>
  <c r="C446" i="3"/>
  <c r="L447" i="3"/>
  <c r="G447" i="3"/>
  <c r="C447" i="3"/>
  <c r="L448" i="3"/>
  <c r="G448" i="3"/>
  <c r="C448" i="3"/>
  <c r="C450" i="3"/>
  <c r="C449" i="3" s="1"/>
  <c r="G450" i="3"/>
  <c r="G449" i="3" s="1"/>
  <c r="L450" i="3"/>
  <c r="L449" i="3" s="1"/>
  <c r="C451" i="3"/>
  <c r="G451" i="3"/>
  <c r="L451" i="3"/>
  <c r="C452" i="3"/>
  <c r="G452" i="3"/>
  <c r="L452" i="3"/>
  <c r="C453" i="3"/>
  <c r="G453" i="3"/>
  <c r="L453" i="3"/>
  <c r="L454" i="3"/>
  <c r="G454" i="3"/>
  <c r="C454" i="3"/>
  <c r="L457" i="3"/>
  <c r="L456" i="3" s="1"/>
  <c r="G457" i="3"/>
  <c r="G456" i="3" s="1"/>
  <c r="C457" i="3"/>
  <c r="C456" i="3" s="1"/>
  <c r="L459" i="3"/>
  <c r="G459" i="3"/>
  <c r="C459" i="3"/>
  <c r="L460" i="3"/>
  <c r="G460" i="3"/>
  <c r="C460" i="3"/>
  <c r="L461" i="3"/>
  <c r="G461" i="3"/>
  <c r="C461" i="3"/>
  <c r="L465" i="3"/>
  <c r="G465" i="3"/>
  <c r="C465" i="3"/>
  <c r="L466" i="3"/>
  <c r="G466" i="3"/>
  <c r="C466" i="3"/>
  <c r="L467" i="3"/>
  <c r="G467" i="3"/>
  <c r="C467" i="3"/>
  <c r="L471" i="3"/>
  <c r="G471" i="3"/>
  <c r="C471" i="3"/>
  <c r="L472" i="3"/>
  <c r="G472" i="3"/>
  <c r="C472" i="3"/>
  <c r="L474" i="3"/>
  <c r="L473" i="3" s="1"/>
  <c r="G474" i="3"/>
  <c r="C474" i="3"/>
  <c r="C473" i="3" s="1"/>
  <c r="L476" i="3"/>
  <c r="L475" i="3" s="1"/>
  <c r="G476" i="3"/>
  <c r="G475" i="3" s="1"/>
  <c r="C476" i="3"/>
  <c r="C475" i="3" s="1"/>
  <c r="G480" i="3"/>
  <c r="C480" i="3"/>
  <c r="L481" i="3"/>
  <c r="G481" i="3"/>
  <c r="C481" i="3"/>
  <c r="L484" i="3"/>
  <c r="L483" i="3" s="1"/>
  <c r="L482" i="3" s="1"/>
  <c r="G484" i="3"/>
  <c r="C484" i="3"/>
  <c r="C483" i="3" s="1"/>
  <c r="C482" i="3" s="1"/>
  <c r="L487" i="3"/>
  <c r="L486" i="3" s="1"/>
  <c r="L485" i="3" s="1"/>
  <c r="G487" i="3"/>
  <c r="G486" i="3" s="1"/>
  <c r="G485" i="3" s="1"/>
  <c r="C487" i="3"/>
  <c r="C486" i="3" s="1"/>
  <c r="C485" i="3" s="1"/>
  <c r="L490" i="3"/>
  <c r="L489" i="3" s="1"/>
  <c r="L488" i="3" s="1"/>
  <c r="G490" i="3"/>
  <c r="G489" i="3" s="1"/>
  <c r="G488" i="3" s="1"/>
  <c r="C490" i="3"/>
  <c r="C489" i="3" s="1"/>
  <c r="C488" i="3" s="1"/>
  <c r="L493" i="3"/>
  <c r="G493" i="3"/>
  <c r="C493" i="3"/>
  <c r="L494" i="3"/>
  <c r="G494" i="3"/>
  <c r="C494" i="3"/>
  <c r="L496" i="3"/>
  <c r="L495" i="3" s="1"/>
  <c r="G496" i="3"/>
  <c r="G495" i="3" s="1"/>
  <c r="C496" i="3"/>
  <c r="C495" i="3" s="1"/>
  <c r="L501" i="3"/>
  <c r="L500" i="3" s="1"/>
  <c r="G501" i="3"/>
  <c r="G500" i="3" s="1"/>
  <c r="C501" i="3"/>
  <c r="C500" i="3" s="1"/>
  <c r="L505" i="3"/>
  <c r="G505" i="3"/>
  <c r="C505" i="3"/>
  <c r="L504" i="3"/>
  <c r="G504" i="3"/>
  <c r="C504" i="3"/>
  <c r="L503" i="3"/>
  <c r="G503" i="3"/>
  <c r="C503" i="3"/>
  <c r="L507" i="3"/>
  <c r="L506" i="3" s="1"/>
  <c r="G507" i="3"/>
  <c r="C507" i="3"/>
  <c r="C506" i="3" s="1"/>
  <c r="L511" i="3"/>
  <c r="L510" i="3" s="1"/>
  <c r="L509" i="3" s="1"/>
  <c r="G511" i="3"/>
  <c r="G510" i="3" s="1"/>
  <c r="G509" i="3" s="1"/>
  <c r="C511" i="3"/>
  <c r="C510" i="3" s="1"/>
  <c r="C509" i="3" s="1"/>
  <c r="L514" i="3"/>
  <c r="G514" i="3"/>
  <c r="C514" i="3"/>
  <c r="L515" i="3"/>
  <c r="G515" i="3"/>
  <c r="C515" i="3"/>
  <c r="L516" i="3"/>
  <c r="G516" i="3"/>
  <c r="C516" i="3"/>
  <c r="L517" i="3"/>
  <c r="G517" i="3"/>
  <c r="C517" i="3"/>
  <c r="L519" i="3"/>
  <c r="G519" i="3"/>
  <c r="C519" i="3"/>
  <c r="L520" i="3"/>
  <c r="G520" i="3"/>
  <c r="C520" i="3"/>
  <c r="L521" i="3"/>
  <c r="G521" i="3"/>
  <c r="C521" i="3"/>
  <c r="L522" i="3"/>
  <c r="G522" i="3"/>
  <c r="C522" i="3"/>
  <c r="L527" i="3"/>
  <c r="L526" i="3" s="1"/>
  <c r="G527" i="3"/>
  <c r="G526" i="3" s="1"/>
  <c r="C527" i="3"/>
  <c r="C526" i="3" s="1"/>
  <c r="L529" i="3"/>
  <c r="G529" i="3"/>
  <c r="C529" i="3"/>
  <c r="L530" i="3"/>
  <c r="G530" i="3"/>
  <c r="C530" i="3"/>
  <c r="L531" i="3"/>
  <c r="G531" i="3"/>
  <c r="C531" i="3"/>
  <c r="C534" i="3"/>
  <c r="G534" i="3"/>
  <c r="L534" i="3"/>
  <c r="C535" i="3"/>
  <c r="G535" i="3"/>
  <c r="L535" i="3"/>
  <c r="C536" i="3"/>
  <c r="G536" i="3"/>
  <c r="L536" i="3"/>
  <c r="C537" i="3"/>
  <c r="G537" i="3"/>
  <c r="L537" i="3"/>
  <c r="C541" i="3"/>
  <c r="G541" i="3"/>
  <c r="L541" i="3"/>
  <c r="L542" i="3"/>
  <c r="G542" i="3"/>
  <c r="C542" i="3"/>
  <c r="L544" i="3"/>
  <c r="L543" i="3" s="1"/>
  <c r="G544" i="3"/>
  <c r="G543" i="3" s="1"/>
  <c r="C544" i="3"/>
  <c r="C543" i="3" s="1"/>
  <c r="L547" i="3"/>
  <c r="G547" i="3"/>
  <c r="C547" i="3"/>
  <c r="L548" i="3"/>
  <c r="G548" i="3"/>
  <c r="C548" i="3"/>
  <c r="L550" i="3"/>
  <c r="L549" i="3" s="1"/>
  <c r="G550" i="3"/>
  <c r="G549" i="3" s="1"/>
  <c r="C550" i="3"/>
  <c r="C549" i="3" s="1"/>
  <c r="L552" i="3"/>
  <c r="L551" i="3" s="1"/>
  <c r="G552" i="3"/>
  <c r="G551" i="3" s="1"/>
  <c r="C552" i="3"/>
  <c r="C551" i="3" s="1"/>
  <c r="L555" i="3"/>
  <c r="G555" i="3"/>
  <c r="C555" i="3"/>
  <c r="L559" i="3"/>
  <c r="G559" i="3"/>
  <c r="C559" i="3"/>
  <c r="L560" i="3"/>
  <c r="G560" i="3"/>
  <c r="C560" i="3"/>
  <c r="L561" i="3"/>
  <c r="G561" i="3"/>
  <c r="C561" i="3"/>
  <c r="L562" i="3"/>
  <c r="G562" i="3"/>
  <c r="C562" i="3"/>
  <c r="L563" i="3"/>
  <c r="G563" i="3"/>
  <c r="C563" i="3"/>
  <c r="L565" i="3"/>
  <c r="G565" i="3"/>
  <c r="C565" i="3"/>
  <c r="L566" i="3"/>
  <c r="G566" i="3"/>
  <c r="C566" i="3"/>
  <c r="L567" i="3"/>
  <c r="G567" i="3"/>
  <c r="C567" i="3"/>
  <c r="L568" i="3"/>
  <c r="G568" i="3"/>
  <c r="C568" i="3"/>
  <c r="L569" i="3"/>
  <c r="G569" i="3"/>
  <c r="C569" i="3"/>
  <c r="L570" i="3"/>
  <c r="G570" i="3"/>
  <c r="C570" i="3"/>
  <c r="G573" i="3"/>
  <c r="G572" i="3" s="1"/>
  <c r="C573" i="3"/>
  <c r="C572" i="3" s="1"/>
  <c r="L575" i="3"/>
  <c r="G575" i="3"/>
  <c r="C575" i="3"/>
  <c r="L576" i="3"/>
  <c r="G576" i="3"/>
  <c r="C576" i="3"/>
  <c r="L577" i="3"/>
  <c r="G577" i="3"/>
  <c r="C577" i="3"/>
  <c r="L578" i="3"/>
  <c r="G578" i="3"/>
  <c r="C578" i="3"/>
  <c r="L580" i="3"/>
  <c r="G580" i="3"/>
  <c r="C580" i="3"/>
  <c r="L581" i="3"/>
  <c r="G581" i="3"/>
  <c r="C581" i="3"/>
  <c r="L583" i="3"/>
  <c r="G583" i="3"/>
  <c r="C583" i="3"/>
  <c r="L584" i="3"/>
  <c r="G584" i="3"/>
  <c r="C584" i="3"/>
  <c r="L585" i="3"/>
  <c r="G585" i="3"/>
  <c r="C585" i="3"/>
  <c r="L586" i="3"/>
  <c r="G586" i="3"/>
  <c r="C586" i="3"/>
  <c r="L587" i="3"/>
  <c r="G587" i="3"/>
  <c r="C587" i="3"/>
  <c r="L590" i="3"/>
  <c r="L589" i="3" s="1"/>
  <c r="G590" i="3"/>
  <c r="G589" i="3" s="1"/>
  <c r="C590" i="3"/>
  <c r="C589" i="3" s="1"/>
  <c r="L592" i="3"/>
  <c r="G592" i="3"/>
  <c r="C592" i="3"/>
  <c r="L593" i="3"/>
  <c r="G593" i="3"/>
  <c r="C593" i="3"/>
  <c r="L594" i="3"/>
  <c r="G594" i="3"/>
  <c r="C594" i="3"/>
  <c r="L597" i="3"/>
  <c r="G597" i="3"/>
  <c r="C597" i="3"/>
  <c r="L598" i="3"/>
  <c r="G598" i="3"/>
  <c r="C598" i="3"/>
  <c r="L599" i="3"/>
  <c r="G599" i="3"/>
  <c r="C599" i="3"/>
  <c r="L600" i="3"/>
  <c r="G600" i="3"/>
  <c r="C600" i="3"/>
  <c r="L601" i="3"/>
  <c r="G601" i="3"/>
  <c r="C601" i="3"/>
  <c r="L602" i="3"/>
  <c r="G602" i="3"/>
  <c r="C602" i="3"/>
  <c r="L604" i="3"/>
  <c r="L603" i="3" s="1"/>
  <c r="G604" i="3"/>
  <c r="G603" i="3" s="1"/>
  <c r="C604" i="3"/>
  <c r="C603" i="3" s="1"/>
  <c r="L606" i="3"/>
  <c r="L605" i="3" s="1"/>
  <c r="G606" i="3"/>
  <c r="G605" i="3" s="1"/>
  <c r="C606" i="3"/>
  <c r="C605" i="3" s="1"/>
  <c r="L608" i="3"/>
  <c r="G608" i="3"/>
  <c r="C608" i="3"/>
  <c r="L609" i="3"/>
  <c r="G609" i="3"/>
  <c r="C609" i="3"/>
  <c r="L611" i="3"/>
  <c r="G611" i="3"/>
  <c r="C611" i="3"/>
  <c r="L612" i="3"/>
  <c r="G612" i="3"/>
  <c r="C612" i="3"/>
  <c r="L616" i="3"/>
  <c r="G616" i="3"/>
  <c r="C616" i="3"/>
  <c r="L617" i="3"/>
  <c r="G617" i="3"/>
  <c r="C617" i="3"/>
  <c r="L619" i="3"/>
  <c r="L618" i="3" s="1"/>
  <c r="G619" i="3"/>
  <c r="G618" i="3" s="1"/>
  <c r="C619" i="3"/>
  <c r="L622" i="3"/>
  <c r="G622" i="3"/>
  <c r="C622" i="3"/>
  <c r="L623" i="3"/>
  <c r="G623" i="3"/>
  <c r="C623" i="3"/>
  <c r="L626" i="3"/>
  <c r="G626" i="3"/>
  <c r="C626" i="3"/>
  <c r="L627" i="3"/>
  <c r="G627" i="3"/>
  <c r="C627" i="3"/>
  <c r="L628" i="3"/>
  <c r="G628" i="3"/>
  <c r="C628" i="3"/>
  <c r="L629" i="3"/>
  <c r="G629" i="3"/>
  <c r="C629" i="3"/>
  <c r="L631" i="3"/>
  <c r="L630" i="3" s="1"/>
  <c r="G631" i="3"/>
  <c r="G630" i="3" s="1"/>
  <c r="C631" i="3"/>
  <c r="C630" i="3" s="1"/>
  <c r="L633" i="3"/>
  <c r="G633" i="3"/>
  <c r="C633" i="3"/>
  <c r="L634" i="3"/>
  <c r="G634" i="3"/>
  <c r="C634" i="3"/>
  <c r="L636" i="3"/>
  <c r="G636" i="3"/>
  <c r="C636" i="3"/>
  <c r="L637" i="3"/>
  <c r="G637" i="3"/>
  <c r="C637" i="3"/>
  <c r="L640" i="3"/>
  <c r="G640" i="3"/>
  <c r="C640" i="3"/>
  <c r="L641" i="3"/>
  <c r="G641" i="3"/>
  <c r="C641" i="3"/>
  <c r="L642" i="3"/>
  <c r="G642" i="3"/>
  <c r="C642" i="3"/>
  <c r="L643" i="3"/>
  <c r="G643" i="3"/>
  <c r="C643" i="3"/>
  <c r="L644" i="3"/>
  <c r="G644" i="3"/>
  <c r="C644" i="3"/>
  <c r="L645" i="3"/>
  <c r="G645" i="3"/>
  <c r="C645" i="3"/>
  <c r="C647" i="3"/>
  <c r="G647" i="3"/>
  <c r="L647" i="3"/>
  <c r="C648" i="3"/>
  <c r="G648" i="3"/>
  <c r="L648" i="3"/>
  <c r="C649" i="3"/>
  <c r="G649" i="3"/>
  <c r="L649" i="3"/>
  <c r="C650" i="3"/>
  <c r="G650" i="3"/>
  <c r="L650" i="3"/>
  <c r="C651" i="3"/>
  <c r="G651" i="3"/>
  <c r="L651" i="3"/>
  <c r="C652" i="3"/>
  <c r="G652" i="3"/>
  <c r="L652" i="3"/>
  <c r="C653" i="3"/>
  <c r="G653" i="3"/>
  <c r="L653" i="3"/>
  <c r="C654" i="3"/>
  <c r="G654" i="3"/>
  <c r="L654" i="3"/>
  <c r="C658" i="3"/>
  <c r="G658" i="3"/>
  <c r="L658" i="3"/>
  <c r="L659" i="3"/>
  <c r="G659" i="3"/>
  <c r="C659" i="3"/>
  <c r="L661" i="3"/>
  <c r="L660" i="3" s="1"/>
  <c r="G661" i="3"/>
  <c r="G660" i="3" s="1"/>
  <c r="C661" i="3"/>
  <c r="C660" i="3" s="1"/>
  <c r="L665" i="3"/>
  <c r="G665" i="3"/>
  <c r="C665" i="3"/>
  <c r="L666" i="3"/>
  <c r="G666" i="3"/>
  <c r="C666" i="3"/>
  <c r="L667" i="3"/>
  <c r="G667" i="3"/>
  <c r="C667" i="3"/>
  <c r="L668" i="3"/>
  <c r="G668" i="3"/>
  <c r="C668" i="3"/>
  <c r="L669" i="3"/>
  <c r="G669" i="3"/>
  <c r="C669" i="3"/>
  <c r="L670" i="3"/>
  <c r="G670" i="3"/>
  <c r="C670" i="3"/>
  <c r="L671" i="3"/>
  <c r="G671" i="3"/>
  <c r="C671" i="3"/>
  <c r="L673" i="3"/>
  <c r="G673" i="3"/>
  <c r="C673" i="3"/>
  <c r="L674" i="3"/>
  <c r="G674" i="3"/>
  <c r="C674" i="3"/>
  <c r="L676" i="3"/>
  <c r="G676" i="3"/>
  <c r="C676" i="3"/>
  <c r="L677" i="3"/>
  <c r="G677" i="3"/>
  <c r="C677" i="3"/>
  <c r="L678" i="3"/>
  <c r="G678" i="3"/>
  <c r="C678" i="3"/>
  <c r="L679" i="3"/>
  <c r="G679" i="3"/>
  <c r="C679" i="3"/>
  <c r="C683" i="3"/>
  <c r="G683" i="3"/>
  <c r="C684" i="3"/>
  <c r="G684" i="3"/>
  <c r="L684" i="3"/>
  <c r="C685" i="3"/>
  <c r="G685" i="3"/>
  <c r="L685" i="3"/>
  <c r="C686" i="3"/>
  <c r="G686" i="3"/>
  <c r="L686" i="3"/>
  <c r="C687" i="3"/>
  <c r="G687" i="3"/>
  <c r="L687" i="3"/>
  <c r="C688" i="3"/>
  <c r="G688" i="3"/>
  <c r="L688" i="3"/>
  <c r="C689" i="3"/>
  <c r="G689" i="3"/>
  <c r="L689" i="3"/>
  <c r="C690" i="3"/>
  <c r="G690" i="3"/>
  <c r="L690" i="3"/>
  <c r="C691" i="3"/>
  <c r="G691" i="3"/>
  <c r="L691" i="3"/>
  <c r="C692" i="3"/>
  <c r="G692" i="3"/>
  <c r="L692" i="3"/>
  <c r="C693" i="3"/>
  <c r="G693" i="3"/>
  <c r="L693" i="3"/>
  <c r="C694" i="3"/>
  <c r="G694" i="3"/>
  <c r="L694" i="3"/>
  <c r="C695" i="3"/>
  <c r="G695" i="3"/>
  <c r="L695" i="3"/>
  <c r="C696" i="3"/>
  <c r="G696" i="3"/>
  <c r="L696" i="3"/>
  <c r="C697" i="3"/>
  <c r="G697" i="3"/>
  <c r="L697" i="3"/>
  <c r="C698" i="3"/>
  <c r="G698" i="3"/>
  <c r="L698" i="3"/>
  <c r="C699" i="3"/>
  <c r="G699" i="3"/>
  <c r="L699" i="3"/>
  <c r="C700" i="3"/>
  <c r="G700" i="3"/>
  <c r="L700" i="3"/>
  <c r="C701" i="3"/>
  <c r="G701" i="3"/>
  <c r="L701" i="3"/>
  <c r="L702" i="3"/>
  <c r="G702" i="3"/>
  <c r="C702" i="3"/>
  <c r="L706" i="3"/>
  <c r="G706" i="3"/>
  <c r="C706" i="3"/>
  <c r="L707" i="3"/>
  <c r="G707" i="3"/>
  <c r="C707" i="3"/>
  <c r="L708" i="3"/>
  <c r="G708" i="3"/>
  <c r="C708" i="3"/>
  <c r="L709" i="3"/>
  <c r="G709" i="3"/>
  <c r="C709" i="3"/>
  <c r="C711" i="3"/>
  <c r="G711" i="3"/>
  <c r="L711" i="3"/>
  <c r="C712" i="3"/>
  <c r="G712" i="3"/>
  <c r="L712" i="3"/>
  <c r="C713" i="3"/>
  <c r="G713" i="3"/>
  <c r="L713" i="3"/>
  <c r="C714" i="3"/>
  <c r="G714" i="3"/>
  <c r="L714" i="3"/>
  <c r="C715" i="3"/>
  <c r="G715" i="3"/>
  <c r="L715" i="3"/>
  <c r="M726" i="3"/>
  <c r="M724" i="3" s="1"/>
  <c r="M723" i="3" s="1"/>
  <c r="N726" i="3"/>
  <c r="N724" i="3" s="1"/>
  <c r="N723" i="3" s="1"/>
  <c r="O726" i="3"/>
  <c r="O724" i="3" s="1"/>
  <c r="O723" i="3" s="1"/>
  <c r="J726" i="3"/>
  <c r="J724" i="3" s="1"/>
  <c r="J723" i="3" s="1"/>
  <c r="D726" i="3"/>
  <c r="D724" i="3" s="1"/>
  <c r="D723" i="3" s="1"/>
  <c r="E726" i="3"/>
  <c r="E724" i="3" s="1"/>
  <c r="E723" i="3" s="1"/>
  <c r="F726" i="3"/>
  <c r="F724" i="3" s="1"/>
  <c r="F723" i="3" s="1"/>
  <c r="H726" i="3"/>
  <c r="H724" i="3" s="1"/>
  <c r="H723" i="3" s="1"/>
  <c r="I726" i="3"/>
  <c r="I724" i="3" s="1"/>
  <c r="I723" i="3" s="1"/>
  <c r="M730" i="3"/>
  <c r="M729" i="3" s="1"/>
  <c r="N730" i="3"/>
  <c r="N729" i="3" s="1"/>
  <c r="O730" i="3"/>
  <c r="O729" i="3" s="1"/>
  <c r="D730" i="3"/>
  <c r="D729" i="3" s="1"/>
  <c r="E730" i="3"/>
  <c r="E729" i="3" s="1"/>
  <c r="F730" i="3"/>
  <c r="F729" i="3" s="1"/>
  <c r="H730" i="3"/>
  <c r="H729" i="3" s="1"/>
  <c r="I730" i="3"/>
  <c r="I729" i="3" s="1"/>
  <c r="J730" i="3"/>
  <c r="J729" i="3" s="1"/>
  <c r="M735" i="3"/>
  <c r="N735" i="3"/>
  <c r="O735" i="3"/>
  <c r="D735" i="3"/>
  <c r="E735" i="3"/>
  <c r="F735" i="3"/>
  <c r="I735" i="3"/>
  <c r="J735" i="3"/>
  <c r="M742" i="3"/>
  <c r="M739" i="3" s="1"/>
  <c r="N742" i="3"/>
  <c r="N739" i="3" s="1"/>
  <c r="O742" i="3"/>
  <c r="O739" i="3" s="1"/>
  <c r="D742" i="3"/>
  <c r="D739" i="3" s="1"/>
  <c r="E742" i="3"/>
  <c r="E739" i="3" s="1"/>
  <c r="F742" i="3"/>
  <c r="F739" i="3" s="1"/>
  <c r="I742" i="3"/>
  <c r="I739" i="3" s="1"/>
  <c r="J742" i="3"/>
  <c r="J739" i="3" s="1"/>
  <c r="M750" i="3"/>
  <c r="N750" i="3"/>
  <c r="O750" i="3"/>
  <c r="D750" i="3"/>
  <c r="E750" i="3"/>
  <c r="F750" i="3"/>
  <c r="I750" i="3"/>
  <c r="J750" i="3"/>
  <c r="M756" i="3"/>
  <c r="N756" i="3"/>
  <c r="O756" i="3"/>
  <c r="D756" i="3"/>
  <c r="E756" i="3"/>
  <c r="F756" i="3"/>
  <c r="H756" i="3"/>
  <c r="I756" i="3"/>
  <c r="J756" i="3"/>
  <c r="M759" i="3"/>
  <c r="N759" i="3"/>
  <c r="O759" i="3"/>
  <c r="D759" i="3"/>
  <c r="E759" i="3"/>
  <c r="F759" i="3"/>
  <c r="H759" i="3"/>
  <c r="I759" i="3"/>
  <c r="J759" i="3"/>
  <c r="M765" i="3"/>
  <c r="N765" i="3"/>
  <c r="O765" i="3"/>
  <c r="D765" i="3"/>
  <c r="E765" i="3"/>
  <c r="F765" i="3"/>
  <c r="H765" i="3"/>
  <c r="I765" i="3"/>
  <c r="J765" i="3"/>
  <c r="M769" i="3"/>
  <c r="N769" i="3"/>
  <c r="O769" i="3"/>
  <c r="D769" i="3"/>
  <c r="E769" i="3"/>
  <c r="F769" i="3"/>
  <c r="H769" i="3"/>
  <c r="I769" i="3"/>
  <c r="J769" i="3"/>
  <c r="M774" i="3"/>
  <c r="N774" i="3"/>
  <c r="O774" i="3"/>
  <c r="D774" i="3"/>
  <c r="E774" i="3"/>
  <c r="F774" i="3"/>
  <c r="H774" i="3"/>
  <c r="I774" i="3"/>
  <c r="J774" i="3"/>
  <c r="M776" i="3"/>
  <c r="N776" i="3"/>
  <c r="O776" i="3"/>
  <c r="D776" i="3"/>
  <c r="E776" i="3"/>
  <c r="F776" i="3"/>
  <c r="H776" i="3"/>
  <c r="I776" i="3"/>
  <c r="J776" i="3"/>
  <c r="M780" i="3"/>
  <c r="N780" i="3"/>
  <c r="O780" i="3"/>
  <c r="D780" i="3"/>
  <c r="E780" i="3"/>
  <c r="F780" i="3"/>
  <c r="H780" i="3"/>
  <c r="I780" i="3"/>
  <c r="J780" i="3"/>
  <c r="M782" i="3"/>
  <c r="N782" i="3"/>
  <c r="O782" i="3"/>
  <c r="D782" i="3"/>
  <c r="E782" i="3"/>
  <c r="F782" i="3"/>
  <c r="H782" i="3"/>
  <c r="I782" i="3"/>
  <c r="J782" i="3"/>
  <c r="M784" i="3"/>
  <c r="N784" i="3"/>
  <c r="O784" i="3"/>
  <c r="D784" i="3"/>
  <c r="E784" i="3"/>
  <c r="F784" i="3"/>
  <c r="H784" i="3"/>
  <c r="I784" i="3"/>
  <c r="J784" i="3"/>
  <c r="M786" i="3"/>
  <c r="O786" i="3"/>
  <c r="D786" i="3"/>
  <c r="F786" i="3"/>
  <c r="H786" i="3"/>
  <c r="J786" i="3"/>
  <c r="N791" i="3"/>
  <c r="N786" i="3" s="1"/>
  <c r="I791" i="3"/>
  <c r="I786" i="3" s="1"/>
  <c r="E791" i="3"/>
  <c r="E786" i="3" s="1"/>
  <c r="F588" i="3" l="1"/>
  <c r="N588" i="3"/>
  <c r="J557" i="3"/>
  <c r="F512" i="3"/>
  <c r="N512" i="3"/>
  <c r="L672" i="3"/>
  <c r="N263" i="3"/>
  <c r="F524" i="3"/>
  <c r="K667" i="3"/>
  <c r="F293" i="3"/>
  <c r="K654" i="3"/>
  <c r="K650" i="3"/>
  <c r="L632" i="3"/>
  <c r="G621" i="3"/>
  <c r="G620" i="3" s="1"/>
  <c r="L610" i="3"/>
  <c r="L579" i="3"/>
  <c r="F717" i="3"/>
  <c r="N717" i="3"/>
  <c r="D491" i="3"/>
  <c r="I293" i="3"/>
  <c r="M263" i="3"/>
  <c r="O263" i="3"/>
  <c r="L635" i="3"/>
  <c r="C632" i="3"/>
  <c r="G579" i="3"/>
  <c r="K535" i="3"/>
  <c r="C479" i="3"/>
  <c r="C478" i="3" s="1"/>
  <c r="C477" i="3" s="1"/>
  <c r="J524" i="3"/>
  <c r="J491" i="3"/>
  <c r="M491" i="3"/>
  <c r="F755" i="3"/>
  <c r="N755" i="3"/>
  <c r="F734" i="3"/>
  <c r="J663" i="3"/>
  <c r="I638" i="3"/>
  <c r="D638" i="3"/>
  <c r="I624" i="3"/>
  <c r="D624" i="3"/>
  <c r="E263" i="3"/>
  <c r="E532" i="3"/>
  <c r="H524" i="3"/>
  <c r="H491" i="3"/>
  <c r="L479" i="3"/>
  <c r="L478" i="3" s="1"/>
  <c r="L477" i="3" s="1"/>
  <c r="H469" i="3"/>
  <c r="I469" i="3"/>
  <c r="K648" i="3"/>
  <c r="O557" i="3"/>
  <c r="N734" i="3"/>
  <c r="N728" i="3" s="1"/>
  <c r="N722" i="3" s="1"/>
  <c r="H755" i="3"/>
  <c r="I755" i="3"/>
  <c r="D755" i="3"/>
  <c r="J755" i="3"/>
  <c r="E755" i="3"/>
  <c r="M755" i="3"/>
  <c r="K328" i="3"/>
  <c r="J717" i="3"/>
  <c r="E717" i="3"/>
  <c r="M717" i="3"/>
  <c r="H704" i="3"/>
  <c r="H703" i="3" s="1"/>
  <c r="O704" i="3"/>
  <c r="O703" i="3" s="1"/>
  <c r="D663" i="3"/>
  <c r="H638" i="3"/>
  <c r="E624" i="3"/>
  <c r="F557" i="3"/>
  <c r="N557" i="3"/>
  <c r="E491" i="3"/>
  <c r="N479" i="3"/>
  <c r="N478" i="3" s="1"/>
  <c r="N477" i="3" s="1"/>
  <c r="O469" i="3"/>
  <c r="O455" i="3"/>
  <c r="O385" i="3" s="1"/>
  <c r="E293" i="3"/>
  <c r="C646" i="3"/>
  <c r="C639" i="3" s="1"/>
  <c r="J595" i="3"/>
  <c r="L646" i="3"/>
  <c r="L639" i="3" s="1"/>
  <c r="L638" i="3" s="1"/>
  <c r="G479" i="3"/>
  <c r="G478" i="3" s="1"/>
  <c r="G477" i="3" s="1"/>
  <c r="G470" i="3"/>
  <c r="L464" i="3"/>
  <c r="L463" i="3" s="1"/>
  <c r="L462" i="3" s="1"/>
  <c r="L458" i="3"/>
  <c r="L455" i="3" s="1"/>
  <c r="I717" i="3"/>
  <c r="D717" i="3"/>
  <c r="F704" i="3"/>
  <c r="F703" i="3" s="1"/>
  <c r="F663" i="3"/>
  <c r="H663" i="3"/>
  <c r="N638" i="3"/>
  <c r="M614" i="3"/>
  <c r="D571" i="3"/>
  <c r="E557" i="3"/>
  <c r="M557" i="3"/>
  <c r="F508" i="3"/>
  <c r="F469" i="3"/>
  <c r="N455" i="3"/>
  <c r="N385" i="3" s="1"/>
  <c r="E595" i="3"/>
  <c r="C675" i="3"/>
  <c r="G564" i="3"/>
  <c r="F768" i="3"/>
  <c r="F754" i="3" s="1"/>
  <c r="O755" i="3"/>
  <c r="G646" i="3"/>
  <c r="G639" i="3" s="1"/>
  <c r="G492" i="3"/>
  <c r="G491" i="3" s="1"/>
  <c r="G397" i="3"/>
  <c r="H717" i="3"/>
  <c r="O717" i="3"/>
  <c r="J704" i="3"/>
  <c r="J703" i="3" s="1"/>
  <c r="N663" i="3"/>
  <c r="E638" i="3"/>
  <c r="M638" i="3"/>
  <c r="M624" i="3"/>
  <c r="H557" i="3"/>
  <c r="I557" i="3"/>
  <c r="D557" i="3"/>
  <c r="J469" i="3"/>
  <c r="J468" i="3" s="1"/>
  <c r="J455" i="3"/>
  <c r="N768" i="3"/>
  <c r="G664" i="3"/>
  <c r="L387" i="3"/>
  <c r="K363" i="3"/>
  <c r="M663" i="3"/>
  <c r="J638" i="3"/>
  <c r="F638" i="3"/>
  <c r="O638" i="3"/>
  <c r="H624" i="3"/>
  <c r="O624" i="3"/>
  <c r="J545" i="3"/>
  <c r="O491" i="3"/>
  <c r="H768" i="3"/>
  <c r="O768" i="3"/>
  <c r="K698" i="3"/>
  <c r="K690" i="3"/>
  <c r="K686" i="3"/>
  <c r="K676" i="3"/>
  <c r="G675" i="3"/>
  <c r="L664" i="3"/>
  <c r="L621" i="3"/>
  <c r="L620" i="3" s="1"/>
  <c r="K597" i="3"/>
  <c r="C574" i="3"/>
  <c r="L546" i="3"/>
  <c r="C492" i="3"/>
  <c r="C491" i="3" s="1"/>
  <c r="G444" i="3"/>
  <c r="G443" i="3" s="1"/>
  <c r="G436" i="3"/>
  <c r="K437" i="3"/>
  <c r="J624" i="3"/>
  <c r="F624" i="3"/>
  <c r="N624" i="3"/>
  <c r="E571" i="3"/>
  <c r="N469" i="3"/>
  <c r="D768" i="3"/>
  <c r="D754" i="3" s="1"/>
  <c r="D734" i="3"/>
  <c r="L675" i="3"/>
  <c r="L582" i="3"/>
  <c r="G574" i="3"/>
  <c r="G571" i="3" s="1"/>
  <c r="L558" i="3"/>
  <c r="G528" i="3"/>
  <c r="L397" i="3"/>
  <c r="H468" i="3"/>
  <c r="I768" i="3"/>
  <c r="I754" i="3" s="1"/>
  <c r="J768" i="3"/>
  <c r="E768" i="3"/>
  <c r="M768" i="3"/>
  <c r="M754" i="3" s="1"/>
  <c r="O734" i="3"/>
  <c r="C664" i="3"/>
  <c r="M595" i="3"/>
  <c r="K484" i="3"/>
  <c r="L470" i="3"/>
  <c r="L469" i="3" s="1"/>
  <c r="C397" i="3"/>
  <c r="K393" i="3"/>
  <c r="G342" i="3"/>
  <c r="G341" i="3" s="1"/>
  <c r="N704" i="3"/>
  <c r="N703" i="3" s="1"/>
  <c r="F614" i="3"/>
  <c r="I595" i="3"/>
  <c r="D595" i="3"/>
  <c r="J588" i="3"/>
  <c r="H571" i="3"/>
  <c r="J571" i="3"/>
  <c r="I532" i="3"/>
  <c r="M524" i="3"/>
  <c r="H499" i="3"/>
  <c r="H498" i="3" s="1"/>
  <c r="O499" i="3"/>
  <c r="O498" i="3" s="1"/>
  <c r="F491" i="3"/>
  <c r="N491" i="3"/>
  <c r="G483" i="3"/>
  <c r="G482" i="3" s="1"/>
  <c r="F455" i="3"/>
  <c r="F385" i="3" s="1"/>
  <c r="J353" i="3"/>
  <c r="J352" i="3" s="1"/>
  <c r="K712" i="3"/>
  <c r="K688" i="3"/>
  <c r="K684" i="3"/>
  <c r="G591" i="3"/>
  <c r="G588" i="3" s="1"/>
  <c r="G582" i="3"/>
  <c r="L564" i="3"/>
  <c r="G558" i="3"/>
  <c r="C546" i="3"/>
  <c r="C545" i="3" s="1"/>
  <c r="L528" i="3"/>
  <c r="L524" i="3" s="1"/>
  <c r="K471" i="3"/>
  <c r="K448" i="3"/>
  <c r="K445" i="3"/>
  <c r="K433" i="3"/>
  <c r="K419" i="3"/>
  <c r="K381" i="3"/>
  <c r="C380" i="3"/>
  <c r="C379" i="3" s="1"/>
  <c r="K379" i="3" s="1"/>
  <c r="E704" i="3"/>
  <c r="E703" i="3" s="1"/>
  <c r="M704" i="3"/>
  <c r="M703" i="3" s="1"/>
  <c r="H595" i="3"/>
  <c r="O595" i="3"/>
  <c r="M571" i="3"/>
  <c r="N545" i="3"/>
  <c r="I524" i="3"/>
  <c r="D524" i="3"/>
  <c r="F499" i="3"/>
  <c r="F498" i="3" s="1"/>
  <c r="N499" i="3"/>
  <c r="N498" i="3" s="1"/>
  <c r="I491" i="3"/>
  <c r="I468" i="3" s="1"/>
  <c r="E469" i="3"/>
  <c r="E468" i="3" s="1"/>
  <c r="M469" i="3"/>
  <c r="I455" i="3"/>
  <c r="I385" i="3" s="1"/>
  <c r="E455" i="3"/>
  <c r="E385" i="3" s="1"/>
  <c r="M455" i="3"/>
  <c r="M385" i="3" s="1"/>
  <c r="L265" i="3"/>
  <c r="K239" i="3"/>
  <c r="K216" i="3"/>
  <c r="I704" i="3"/>
  <c r="I703" i="3" s="1"/>
  <c r="D704" i="3"/>
  <c r="D703" i="3" s="1"/>
  <c r="I663" i="3"/>
  <c r="E663" i="3"/>
  <c r="O663" i="3"/>
  <c r="I614" i="3"/>
  <c r="I613" i="3" s="1"/>
  <c r="F595" i="3"/>
  <c r="N595" i="3"/>
  <c r="O588" i="3"/>
  <c r="O571" i="3"/>
  <c r="M545" i="3"/>
  <c r="O524" i="3"/>
  <c r="N524" i="3"/>
  <c r="I512" i="3"/>
  <c r="J499" i="3"/>
  <c r="J498" i="3" s="1"/>
  <c r="D469" i="3"/>
  <c r="D468" i="3" s="1"/>
  <c r="H455" i="3"/>
  <c r="H385" i="3" s="1"/>
  <c r="D455" i="3"/>
  <c r="D385" i="3" s="1"/>
  <c r="M293" i="3"/>
  <c r="J385" i="3"/>
  <c r="K217" i="3"/>
  <c r="K218" i="3"/>
  <c r="K224" i="3"/>
  <c r="K243" i="3"/>
  <c r="K247" i="3"/>
  <c r="K248" i="3"/>
  <c r="K250" i="3"/>
  <c r="C253" i="3"/>
  <c r="C256" i="3"/>
  <c r="C255" i="3" s="1"/>
  <c r="L259" i="3"/>
  <c r="L258" i="3" s="1"/>
  <c r="K260" i="3"/>
  <c r="C259" i="3"/>
  <c r="C258" i="3" s="1"/>
  <c r="I263" i="3"/>
  <c r="K266" i="3"/>
  <c r="G265" i="3"/>
  <c r="C265" i="3"/>
  <c r="K267" i="3"/>
  <c r="L264" i="3"/>
  <c r="G264" i="3"/>
  <c r="K269" i="3"/>
  <c r="C268" i="3"/>
  <c r="C264" i="3" s="1"/>
  <c r="J263" i="3"/>
  <c r="K274" i="3"/>
  <c r="K275" i="3"/>
  <c r="L276" i="3"/>
  <c r="L273" i="3" s="1"/>
  <c r="L272" i="3" s="1"/>
  <c r="G276" i="3"/>
  <c r="G273" i="3" s="1"/>
  <c r="G272" i="3" s="1"/>
  <c r="K277" i="3"/>
  <c r="K278" i="3"/>
  <c r="C276" i="3"/>
  <c r="C273" i="3" s="1"/>
  <c r="C272" i="3" s="1"/>
  <c r="K281" i="3"/>
  <c r="C283" i="3"/>
  <c r="C282" i="3" s="1"/>
  <c r="K287" i="3"/>
  <c r="L286" i="3"/>
  <c r="K288" i="3"/>
  <c r="G286" i="3"/>
  <c r="C286" i="3"/>
  <c r="L290" i="3"/>
  <c r="L285" i="3" s="1"/>
  <c r="G290" i="3"/>
  <c r="C290" i="3"/>
  <c r="K300" i="3"/>
  <c r="K301" i="3"/>
  <c r="K304" i="3"/>
  <c r="K305" i="3"/>
  <c r="K308" i="3"/>
  <c r="K309" i="3"/>
  <c r="K310" i="3"/>
  <c r="D293" i="3"/>
  <c r="L311" i="3"/>
  <c r="G311" i="3"/>
  <c r="K312" i="3"/>
  <c r="O293" i="3"/>
  <c r="J293" i="3"/>
  <c r="K313" i="3"/>
  <c r="N293" i="3"/>
  <c r="H293" i="3"/>
  <c r="K314" i="3"/>
  <c r="C311" i="3"/>
  <c r="K318" i="3"/>
  <c r="K319" i="3"/>
  <c r="K322" i="3"/>
  <c r="K317" i="3"/>
  <c r="K307" i="3"/>
  <c r="K303" i="3"/>
  <c r="K299" i="3"/>
  <c r="K245" i="3"/>
  <c r="K228" i="3"/>
  <c r="K222" i="3"/>
  <c r="C315" i="3"/>
  <c r="L296" i="3"/>
  <c r="C232" i="3"/>
  <c r="L225" i="3"/>
  <c r="K223" i="3"/>
  <c r="L220" i="3"/>
  <c r="G232" i="3"/>
  <c r="L315" i="3"/>
  <c r="K226" i="3"/>
  <c r="G225" i="3"/>
  <c r="G220" i="3"/>
  <c r="G315" i="3"/>
  <c r="K244" i="3"/>
  <c r="L232" i="3"/>
  <c r="K227" i="3"/>
  <c r="C225" i="3"/>
  <c r="K221" i="3"/>
  <c r="C220" i="3"/>
  <c r="K329" i="3"/>
  <c r="L327" i="3"/>
  <c r="L326" i="3" s="1"/>
  <c r="L325" i="3" s="1"/>
  <c r="G327" i="3"/>
  <c r="G326" i="3" s="1"/>
  <c r="G325" i="3" s="1"/>
  <c r="K330" i="3"/>
  <c r="C327" i="3"/>
  <c r="C326" i="3" s="1"/>
  <c r="K331" i="3"/>
  <c r="K333" i="3"/>
  <c r="C332" i="3"/>
  <c r="K336" i="3"/>
  <c r="K339" i="3"/>
  <c r="C338" i="3"/>
  <c r="K338" i="3" s="1"/>
  <c r="K340" i="3"/>
  <c r="L342" i="3"/>
  <c r="L341" i="3" s="1"/>
  <c r="K343" i="3"/>
  <c r="C342" i="3"/>
  <c r="C341" i="3" s="1"/>
  <c r="K344" i="3"/>
  <c r="L346" i="3"/>
  <c r="L345" i="3" s="1"/>
  <c r="K347" i="3"/>
  <c r="G346" i="3"/>
  <c r="G345" i="3" s="1"/>
  <c r="G337" i="3" s="1"/>
  <c r="C346" i="3"/>
  <c r="C345" i="3" s="1"/>
  <c r="L337" i="3"/>
  <c r="K348" i="3"/>
  <c r="L355" i="3"/>
  <c r="K356" i="3"/>
  <c r="G355" i="3"/>
  <c r="H353" i="3"/>
  <c r="H352" i="3" s="1"/>
  <c r="K357" i="3"/>
  <c r="C355" i="3"/>
  <c r="K359" i="3"/>
  <c r="L358" i="3"/>
  <c r="O353" i="3"/>
  <c r="O352" i="3" s="1"/>
  <c r="G358" i="3"/>
  <c r="K360" i="3"/>
  <c r="M353" i="3"/>
  <c r="M352" i="3" s="1"/>
  <c r="K361" i="3"/>
  <c r="C358" i="3"/>
  <c r="D353" i="3"/>
  <c r="D352" i="3" s="1"/>
  <c r="L362" i="3"/>
  <c r="G362" i="3"/>
  <c r="F353" i="3"/>
  <c r="F352" i="3" s="1"/>
  <c r="C362" i="3"/>
  <c r="K366" i="3"/>
  <c r="K369" i="3"/>
  <c r="L368" i="3"/>
  <c r="G368" i="3"/>
  <c r="K370" i="3"/>
  <c r="C368" i="3"/>
  <c r="I353" i="3"/>
  <c r="I352" i="3" s="1"/>
  <c r="K371" i="3"/>
  <c r="K373" i="3"/>
  <c r="L372" i="3"/>
  <c r="G372" i="3"/>
  <c r="E353" i="3"/>
  <c r="E352" i="3" s="1"/>
  <c r="C372" i="3"/>
  <c r="K374" i="3"/>
  <c r="K375" i="3"/>
  <c r="L376" i="3"/>
  <c r="G376" i="3"/>
  <c r="C376" i="3"/>
  <c r="K377" i="3"/>
  <c r="K378" i="3"/>
  <c r="K320" i="3"/>
  <c r="K316" i="3"/>
  <c r="K306" i="3"/>
  <c r="K302" i="3"/>
  <c r="K298" i="3"/>
  <c r="K246" i="3"/>
  <c r="K234" i="3"/>
  <c r="K384" i="3"/>
  <c r="G383" i="3"/>
  <c r="G382" i="3" s="1"/>
  <c r="K388" i="3"/>
  <c r="K389" i="3"/>
  <c r="G387" i="3"/>
  <c r="K390" i="3"/>
  <c r="C387" i="3"/>
  <c r="L391" i="3"/>
  <c r="G391" i="3"/>
  <c r="C391" i="3"/>
  <c r="K396" i="3"/>
  <c r="K401" i="3"/>
  <c r="G405" i="3"/>
  <c r="C405" i="3"/>
  <c r="P405" i="3" s="1"/>
  <c r="K409" i="3"/>
  <c r="L410" i="3"/>
  <c r="G410" i="3"/>
  <c r="K414" i="3"/>
  <c r="C410" i="3"/>
  <c r="K417" i="3"/>
  <c r="C415" i="3"/>
  <c r="L415" i="3"/>
  <c r="G415" i="3"/>
  <c r="K430" i="3"/>
  <c r="L427" i="3"/>
  <c r="L426" i="3" s="1"/>
  <c r="G427" i="3"/>
  <c r="C427" i="3"/>
  <c r="C426" i="3" s="1"/>
  <c r="K434" i="3"/>
  <c r="K442" i="3"/>
  <c r="L444" i="3"/>
  <c r="L443" i="3" s="1"/>
  <c r="C444" i="3"/>
  <c r="C443" i="3" s="1"/>
  <c r="K447" i="3"/>
  <c r="K450" i="3"/>
  <c r="K453" i="3"/>
  <c r="K457" i="3"/>
  <c r="G458" i="3"/>
  <c r="G455" i="3" s="1"/>
  <c r="C458" i="3"/>
  <c r="C455" i="3" s="1"/>
  <c r="K465" i="3"/>
  <c r="G464" i="3"/>
  <c r="G463" i="3" s="1"/>
  <c r="G462" i="3" s="1"/>
  <c r="C464" i="3"/>
  <c r="C463" i="3" s="1"/>
  <c r="C462" i="3" s="1"/>
  <c r="K467" i="3"/>
  <c r="C470" i="3"/>
  <c r="C469" i="3" s="1"/>
  <c r="C468" i="3" s="1"/>
  <c r="G473" i="3"/>
  <c r="G469" i="3" s="1"/>
  <c r="G468" i="3" s="1"/>
  <c r="K476" i="3"/>
  <c r="K480" i="3"/>
  <c r="K487" i="3"/>
  <c r="K490" i="3"/>
  <c r="L492" i="3"/>
  <c r="L491" i="3" s="1"/>
  <c r="L502" i="3"/>
  <c r="L499" i="3" s="1"/>
  <c r="L498" i="3" s="1"/>
  <c r="G502" i="3"/>
  <c r="E499" i="3"/>
  <c r="E498" i="3" s="1"/>
  <c r="I499" i="3"/>
  <c r="I498" i="3" s="1"/>
  <c r="K505" i="3"/>
  <c r="M499" i="3"/>
  <c r="M498" i="3" s="1"/>
  <c r="D499" i="3"/>
  <c r="D498" i="3" s="1"/>
  <c r="C502" i="3"/>
  <c r="C499" i="3" s="1"/>
  <c r="K507" i="3"/>
  <c r="G506" i="3"/>
  <c r="N508" i="3"/>
  <c r="I508" i="3"/>
  <c r="K514" i="3"/>
  <c r="G513" i="3"/>
  <c r="K515" i="3"/>
  <c r="L513" i="3"/>
  <c r="M512" i="3"/>
  <c r="M508" i="3" s="1"/>
  <c r="C513" i="3"/>
  <c r="K513" i="3" s="1"/>
  <c r="D512" i="3"/>
  <c r="D508" i="3" s="1"/>
  <c r="K516" i="3"/>
  <c r="O512" i="3"/>
  <c r="O508" i="3" s="1"/>
  <c r="J512" i="3"/>
  <c r="J508" i="3" s="1"/>
  <c r="E512" i="3"/>
  <c r="E508" i="3" s="1"/>
  <c r="H512" i="3"/>
  <c r="H508" i="3" s="1"/>
  <c r="K517" i="3"/>
  <c r="K519" i="3"/>
  <c r="K520" i="3"/>
  <c r="L518" i="3"/>
  <c r="L512" i="3" s="1"/>
  <c r="L508" i="3" s="1"/>
  <c r="G518" i="3"/>
  <c r="C518" i="3"/>
  <c r="C512" i="3" s="1"/>
  <c r="C508" i="3" s="1"/>
  <c r="K521" i="3"/>
  <c r="K522" i="3"/>
  <c r="G524" i="3"/>
  <c r="E524" i="3"/>
  <c r="E523" i="3" s="1"/>
  <c r="K527" i="3"/>
  <c r="C528" i="3"/>
  <c r="C524" i="3" s="1"/>
  <c r="K534" i="3"/>
  <c r="H532" i="3"/>
  <c r="H523" i="3" s="1"/>
  <c r="K536" i="3"/>
  <c r="K537" i="3"/>
  <c r="L533" i="3"/>
  <c r="L532" i="3" s="1"/>
  <c r="M532" i="3"/>
  <c r="G533" i="3"/>
  <c r="G532" i="3" s="1"/>
  <c r="D532" i="3"/>
  <c r="O532" i="3"/>
  <c r="N532" i="3"/>
  <c r="N523" i="3" s="1"/>
  <c r="J532" i="3"/>
  <c r="K542" i="3"/>
  <c r="F532" i="3"/>
  <c r="C533" i="3"/>
  <c r="C532" i="3" s="1"/>
  <c r="G546" i="3"/>
  <c r="G545" i="3" s="1"/>
  <c r="E545" i="3"/>
  <c r="D545" i="3"/>
  <c r="O545" i="3"/>
  <c r="L545" i="3"/>
  <c r="I545" i="3"/>
  <c r="H545" i="3"/>
  <c r="F545" i="3"/>
  <c r="K550" i="3"/>
  <c r="K555" i="3"/>
  <c r="C558" i="3"/>
  <c r="C564" i="3"/>
  <c r="F571" i="3"/>
  <c r="I571" i="3"/>
  <c r="L574" i="3"/>
  <c r="N571" i="3"/>
  <c r="C579" i="3"/>
  <c r="C582" i="3"/>
  <c r="M588" i="3"/>
  <c r="L591" i="3"/>
  <c r="L588" i="3" s="1"/>
  <c r="I588" i="3"/>
  <c r="H588" i="3"/>
  <c r="E588" i="3"/>
  <c r="E556" i="3" s="1"/>
  <c r="C591" i="3"/>
  <c r="C588" i="3" s="1"/>
  <c r="D588" i="3"/>
  <c r="L596" i="3"/>
  <c r="G596" i="3"/>
  <c r="C596" i="3"/>
  <c r="K602" i="3"/>
  <c r="C607" i="3"/>
  <c r="G607" i="3"/>
  <c r="L607" i="3"/>
  <c r="G610" i="3"/>
  <c r="C610" i="3"/>
  <c r="L615" i="3"/>
  <c r="L614" i="3" s="1"/>
  <c r="H614" i="3"/>
  <c r="H613" i="3" s="1"/>
  <c r="G615" i="3"/>
  <c r="G614" i="3" s="1"/>
  <c r="C615" i="3"/>
  <c r="K616" i="3"/>
  <c r="O614" i="3"/>
  <c r="N614" i="3"/>
  <c r="J614" i="3"/>
  <c r="J613" i="3" s="1"/>
  <c r="E614" i="3"/>
  <c r="D614" i="3"/>
  <c r="K617" i="3"/>
  <c r="K619" i="3"/>
  <c r="C618" i="3"/>
  <c r="C621" i="3"/>
  <c r="C620" i="3" s="1"/>
  <c r="P620" i="3" s="1"/>
  <c r="K623" i="3"/>
  <c r="L625" i="3"/>
  <c r="L624" i="3" s="1"/>
  <c r="G625" i="3"/>
  <c r="C625" i="3"/>
  <c r="G632" i="3"/>
  <c r="G635" i="3"/>
  <c r="C635" i="3"/>
  <c r="K634" i="3"/>
  <c r="K641" i="3"/>
  <c r="K640" i="3"/>
  <c r="K644" i="3"/>
  <c r="K645" i="3"/>
  <c r="K647" i="3"/>
  <c r="K649" i="3"/>
  <c r="K651" i="3"/>
  <c r="K652" i="3"/>
  <c r="K665" i="3"/>
  <c r="K666" i="3"/>
  <c r="K668" i="3"/>
  <c r="G672" i="3"/>
  <c r="C672" i="3"/>
  <c r="K677" i="3"/>
  <c r="K678" i="3"/>
  <c r="C682" i="3"/>
  <c r="C681" i="3" s="1"/>
  <c r="C680" i="3" s="1"/>
  <c r="K683" i="3"/>
  <c r="L682" i="3"/>
  <c r="L681" i="3" s="1"/>
  <c r="L680" i="3" s="1"/>
  <c r="G682" i="3"/>
  <c r="G681" i="3" s="1"/>
  <c r="G680" i="3" s="1"/>
  <c r="K685" i="3"/>
  <c r="K687" i="3"/>
  <c r="K689" i="3"/>
  <c r="K691" i="3"/>
  <c r="K692" i="3"/>
  <c r="K693" i="3"/>
  <c r="K694" i="3"/>
  <c r="K695" i="3"/>
  <c r="K696" i="3"/>
  <c r="K697" i="3"/>
  <c r="K699" i="3"/>
  <c r="K700" i="3"/>
  <c r="K701" i="3"/>
  <c r="K702" i="3"/>
  <c r="K706" i="3"/>
  <c r="L705" i="3"/>
  <c r="K707" i="3"/>
  <c r="G705" i="3"/>
  <c r="C705" i="3"/>
  <c r="K708" i="3"/>
  <c r="K709" i="3"/>
  <c r="K711" i="3"/>
  <c r="K713" i="3"/>
  <c r="K714" i="3"/>
  <c r="K715" i="3"/>
  <c r="D728" i="3"/>
  <c r="D722" i="3" s="1"/>
  <c r="J734" i="3"/>
  <c r="J728" i="3" s="1"/>
  <c r="J722" i="3" s="1"/>
  <c r="M734" i="3"/>
  <c r="M728" i="3" s="1"/>
  <c r="M722" i="3" s="1"/>
  <c r="I734" i="3"/>
  <c r="I728" i="3" s="1"/>
  <c r="I722" i="3" s="1"/>
  <c r="E734" i="3"/>
  <c r="E728" i="3" s="1"/>
  <c r="E722" i="3" s="1"/>
  <c r="O728" i="3"/>
  <c r="O722" i="3" s="1"/>
  <c r="F728" i="3"/>
  <c r="F722" i="3" s="1"/>
  <c r="D795" i="3"/>
  <c r="E795" i="3"/>
  <c r="F795" i="3"/>
  <c r="H795" i="3"/>
  <c r="I795" i="3"/>
  <c r="J795" i="3"/>
  <c r="M795" i="3"/>
  <c r="N795" i="3"/>
  <c r="O795" i="3"/>
  <c r="D798" i="3"/>
  <c r="E798" i="3"/>
  <c r="F798" i="3"/>
  <c r="H798" i="3"/>
  <c r="I798" i="3"/>
  <c r="J798" i="3"/>
  <c r="M798" i="3"/>
  <c r="N798" i="3"/>
  <c r="O798" i="3"/>
  <c r="O794" i="3" s="1"/>
  <c r="M801" i="3"/>
  <c r="N801" i="3"/>
  <c r="O801" i="3"/>
  <c r="D801" i="3"/>
  <c r="E801" i="3"/>
  <c r="F801" i="3"/>
  <c r="H801" i="3"/>
  <c r="I801" i="3"/>
  <c r="J801" i="3"/>
  <c r="M805" i="3"/>
  <c r="N805" i="3"/>
  <c r="O805" i="3"/>
  <c r="D805" i="3"/>
  <c r="E805" i="3"/>
  <c r="F805" i="3"/>
  <c r="H805" i="3"/>
  <c r="I805" i="3"/>
  <c r="J805" i="3"/>
  <c r="M807" i="3"/>
  <c r="N807" i="3"/>
  <c r="O807" i="3"/>
  <c r="D807" i="3"/>
  <c r="E807" i="3"/>
  <c r="F807" i="3"/>
  <c r="H807" i="3"/>
  <c r="I807" i="3"/>
  <c r="J807" i="3"/>
  <c r="O815" i="3"/>
  <c r="M815" i="3"/>
  <c r="N815" i="3"/>
  <c r="D815" i="3"/>
  <c r="E815" i="3"/>
  <c r="F815" i="3"/>
  <c r="H815" i="3"/>
  <c r="I815" i="3"/>
  <c r="J815" i="3"/>
  <c r="M817" i="3"/>
  <c r="N817" i="3"/>
  <c r="O817" i="3"/>
  <c r="D817" i="3"/>
  <c r="E817" i="3"/>
  <c r="F817" i="3"/>
  <c r="H817" i="3"/>
  <c r="I817" i="3"/>
  <c r="J817" i="3"/>
  <c r="M819" i="3"/>
  <c r="N819" i="3"/>
  <c r="O819" i="3"/>
  <c r="D819" i="3"/>
  <c r="E819" i="3"/>
  <c r="F819" i="3"/>
  <c r="H819" i="3"/>
  <c r="I819" i="3"/>
  <c r="J819" i="3"/>
  <c r="G821" i="3"/>
  <c r="L821" i="3"/>
  <c r="G822" i="3"/>
  <c r="D829" i="3"/>
  <c r="E829" i="3"/>
  <c r="F829" i="3"/>
  <c r="H829" i="3"/>
  <c r="I829" i="3"/>
  <c r="J829" i="3"/>
  <c r="M829" i="3"/>
  <c r="N829" i="3"/>
  <c r="O829" i="3"/>
  <c r="M834" i="3"/>
  <c r="N834" i="3"/>
  <c r="O834" i="3"/>
  <c r="D834" i="3"/>
  <c r="E834" i="3"/>
  <c r="F834" i="3"/>
  <c r="H834" i="3"/>
  <c r="I834" i="3"/>
  <c r="J834" i="3"/>
  <c r="G836" i="3"/>
  <c r="M838" i="3"/>
  <c r="N838" i="3"/>
  <c r="O838" i="3"/>
  <c r="D838" i="3"/>
  <c r="E838" i="3"/>
  <c r="F838" i="3"/>
  <c r="H838" i="3"/>
  <c r="I838" i="3"/>
  <c r="J838" i="3"/>
  <c r="M849" i="3"/>
  <c r="N849" i="3"/>
  <c r="O849" i="3"/>
  <c r="D849" i="3"/>
  <c r="E849" i="3"/>
  <c r="F849" i="3"/>
  <c r="H849" i="3"/>
  <c r="I849" i="3"/>
  <c r="J849" i="3"/>
  <c r="D856" i="3"/>
  <c r="D853" i="3" s="1"/>
  <c r="E856" i="3"/>
  <c r="E853" i="3" s="1"/>
  <c r="F856" i="3"/>
  <c r="F853" i="3" s="1"/>
  <c r="H856" i="3"/>
  <c r="H853" i="3" s="1"/>
  <c r="I856" i="3"/>
  <c r="I853" i="3" s="1"/>
  <c r="J856" i="3"/>
  <c r="J853" i="3" s="1"/>
  <c r="M856" i="3"/>
  <c r="M853" i="3" s="1"/>
  <c r="N856" i="3"/>
  <c r="N853" i="3" s="1"/>
  <c r="O856" i="3"/>
  <c r="O853" i="3" s="1"/>
  <c r="L716" i="3"/>
  <c r="L710" i="3" s="1"/>
  <c r="G716" i="3"/>
  <c r="G710" i="3" s="1"/>
  <c r="C716" i="3"/>
  <c r="C710" i="3" s="1"/>
  <c r="L719" i="3"/>
  <c r="L718" i="3" s="1"/>
  <c r="G719" i="3"/>
  <c r="G718" i="3" s="1"/>
  <c r="C719" i="3"/>
  <c r="C718" i="3" s="1"/>
  <c r="L721" i="3"/>
  <c r="L720" i="3" s="1"/>
  <c r="G721" i="3"/>
  <c r="G720" i="3" s="1"/>
  <c r="C721" i="3"/>
  <c r="C720" i="3" s="1"/>
  <c r="L725" i="3"/>
  <c r="G725" i="3"/>
  <c r="C725" i="3"/>
  <c r="L727" i="3"/>
  <c r="L726" i="3" s="1"/>
  <c r="G727" i="3"/>
  <c r="G726" i="3" s="1"/>
  <c r="C727" i="3"/>
  <c r="C726" i="3" s="1"/>
  <c r="L731" i="3"/>
  <c r="G731" i="3"/>
  <c r="C731" i="3"/>
  <c r="L732" i="3"/>
  <c r="G732" i="3"/>
  <c r="C732" i="3"/>
  <c r="L733" i="3"/>
  <c r="G733" i="3"/>
  <c r="C733" i="3"/>
  <c r="L736" i="3"/>
  <c r="G736" i="3"/>
  <c r="C736" i="3"/>
  <c r="L737" i="3"/>
  <c r="G737" i="3"/>
  <c r="C737" i="3"/>
  <c r="L738" i="3"/>
  <c r="G738" i="3"/>
  <c r="C738" i="3"/>
  <c r="L740" i="3"/>
  <c r="C740" i="3"/>
  <c r="L741" i="3"/>
  <c r="G741" i="3"/>
  <c r="C741" i="3"/>
  <c r="L743" i="3"/>
  <c r="C743" i="3"/>
  <c r="L745" i="3"/>
  <c r="C745" i="3"/>
  <c r="L744" i="3"/>
  <c r="C744" i="3"/>
  <c r="L746" i="3"/>
  <c r="C746" i="3"/>
  <c r="L747" i="3"/>
  <c r="G747" i="3"/>
  <c r="C747" i="3"/>
  <c r="L748" i="3"/>
  <c r="G748" i="3"/>
  <c r="C748" i="3"/>
  <c r="L749" i="3"/>
  <c r="G749" i="3"/>
  <c r="C749" i="3"/>
  <c r="L751" i="3"/>
  <c r="C751" i="3"/>
  <c r="L752" i="3"/>
  <c r="C752" i="3"/>
  <c r="L753" i="3"/>
  <c r="G753" i="3"/>
  <c r="C753" i="3"/>
  <c r="L757" i="3"/>
  <c r="G757" i="3"/>
  <c r="C757" i="3"/>
  <c r="L758" i="3"/>
  <c r="G758" i="3"/>
  <c r="C758" i="3"/>
  <c r="L760" i="3"/>
  <c r="G760" i="3"/>
  <c r="C760" i="3"/>
  <c r="L761" i="3"/>
  <c r="G761" i="3"/>
  <c r="C761" i="3"/>
  <c r="L762" i="3"/>
  <c r="G762" i="3"/>
  <c r="C762" i="3"/>
  <c r="L763" i="3"/>
  <c r="G763" i="3"/>
  <c r="C763" i="3"/>
  <c r="L764" i="3"/>
  <c r="G764" i="3"/>
  <c r="C764" i="3"/>
  <c r="L766" i="3"/>
  <c r="G766" i="3"/>
  <c r="C766" i="3"/>
  <c r="L767" i="3"/>
  <c r="G767" i="3"/>
  <c r="C767" i="3"/>
  <c r="L770" i="3"/>
  <c r="G770" i="3"/>
  <c r="C770" i="3"/>
  <c r="L771" i="3"/>
  <c r="G771" i="3"/>
  <c r="C771" i="3"/>
  <c r="L772" i="3"/>
  <c r="G772" i="3"/>
  <c r="C772" i="3"/>
  <c r="L773" i="3"/>
  <c r="G773" i="3"/>
  <c r="C773" i="3"/>
  <c r="L775" i="3"/>
  <c r="L774" i="3" s="1"/>
  <c r="G775" i="3"/>
  <c r="G774" i="3" s="1"/>
  <c r="C775" i="3"/>
  <c r="C774" i="3" s="1"/>
  <c r="L777" i="3"/>
  <c r="G777" i="3"/>
  <c r="C777" i="3"/>
  <c r="L778" i="3"/>
  <c r="G778" i="3"/>
  <c r="C778" i="3"/>
  <c r="L779" i="3"/>
  <c r="G779" i="3"/>
  <c r="C779" i="3"/>
  <c r="L781" i="3"/>
  <c r="L780" i="3" s="1"/>
  <c r="G781" i="3"/>
  <c r="G780" i="3" s="1"/>
  <c r="C781" i="3"/>
  <c r="C780" i="3" s="1"/>
  <c r="L790" i="3"/>
  <c r="G790" i="3"/>
  <c r="C790" i="3"/>
  <c r="L789" i="3"/>
  <c r="G789" i="3"/>
  <c r="C789" i="3"/>
  <c r="L788" i="3"/>
  <c r="G788" i="3"/>
  <c r="C788" i="3"/>
  <c r="L787" i="3"/>
  <c r="G787" i="3"/>
  <c r="C787" i="3"/>
  <c r="L783" i="3"/>
  <c r="L782" i="3" s="1"/>
  <c r="G783" i="3"/>
  <c r="G782" i="3" s="1"/>
  <c r="C783" i="3"/>
  <c r="C782" i="3" s="1"/>
  <c r="L785" i="3"/>
  <c r="L784" i="3" s="1"/>
  <c r="G785" i="3"/>
  <c r="G784" i="3" s="1"/>
  <c r="K784" i="3" s="1"/>
  <c r="C785" i="3"/>
  <c r="C784" i="3" s="1"/>
  <c r="L791" i="3"/>
  <c r="G791" i="3"/>
  <c r="C791" i="3"/>
  <c r="L792" i="3"/>
  <c r="G792" i="3"/>
  <c r="C792" i="3"/>
  <c r="L796" i="3"/>
  <c r="G796" i="3"/>
  <c r="C796" i="3"/>
  <c r="L797" i="3"/>
  <c r="G797" i="3"/>
  <c r="C797" i="3"/>
  <c r="L799" i="3"/>
  <c r="G799" i="3"/>
  <c r="C799" i="3"/>
  <c r="L800" i="3"/>
  <c r="G800" i="3"/>
  <c r="C800" i="3"/>
  <c r="L802" i="3"/>
  <c r="G802" i="3"/>
  <c r="C802" i="3"/>
  <c r="L803" i="3"/>
  <c r="G803" i="3"/>
  <c r="C803" i="3"/>
  <c r="L806" i="3"/>
  <c r="L805" i="3" s="1"/>
  <c r="G806" i="3"/>
  <c r="G805" i="3" s="1"/>
  <c r="C806" i="3"/>
  <c r="C805" i="3" s="1"/>
  <c r="L808" i="3"/>
  <c r="L807" i="3" s="1"/>
  <c r="G808" i="3"/>
  <c r="G807" i="3" s="1"/>
  <c r="C808" i="3"/>
  <c r="C807" i="3" s="1"/>
  <c r="L812" i="3"/>
  <c r="G812" i="3"/>
  <c r="C812" i="3"/>
  <c r="L813" i="3"/>
  <c r="G813" i="3"/>
  <c r="C813" i="3"/>
  <c r="L814" i="3"/>
  <c r="G814" i="3"/>
  <c r="C814" i="3"/>
  <c r="L816" i="3"/>
  <c r="G816" i="3"/>
  <c r="G815" i="3" s="1"/>
  <c r="C816" i="3"/>
  <c r="C815" i="3" s="1"/>
  <c r="L818" i="3"/>
  <c r="L817" i="3" s="1"/>
  <c r="G818" i="3"/>
  <c r="G817" i="3" s="1"/>
  <c r="C818" i="3"/>
  <c r="C817" i="3" s="1"/>
  <c r="C820" i="3"/>
  <c r="G820" i="3"/>
  <c r="L820" i="3"/>
  <c r="C821" i="3"/>
  <c r="C822" i="3"/>
  <c r="L822" i="3"/>
  <c r="C823" i="3"/>
  <c r="G823" i="3"/>
  <c r="L823" i="3"/>
  <c r="C824" i="3"/>
  <c r="G824" i="3"/>
  <c r="L824" i="3"/>
  <c r="C825" i="3"/>
  <c r="G825" i="3"/>
  <c r="L825" i="3"/>
  <c r="C826" i="3"/>
  <c r="G826" i="3"/>
  <c r="L826" i="3"/>
  <c r="C827" i="3"/>
  <c r="G827" i="3"/>
  <c r="L827" i="3"/>
  <c r="L828" i="3"/>
  <c r="G828" i="3"/>
  <c r="C828" i="3"/>
  <c r="L830" i="3"/>
  <c r="G830" i="3"/>
  <c r="C830" i="3"/>
  <c r="L831" i="3"/>
  <c r="G831" i="3"/>
  <c r="C831" i="3"/>
  <c r="L833" i="3"/>
  <c r="G833" i="3"/>
  <c r="C833" i="3"/>
  <c r="L835" i="3"/>
  <c r="G835" i="3"/>
  <c r="C835" i="3"/>
  <c r="L836" i="3"/>
  <c r="C836" i="3"/>
  <c r="L837" i="3"/>
  <c r="G837" i="3"/>
  <c r="C837" i="3"/>
  <c r="L839" i="3"/>
  <c r="L838" i="3" s="1"/>
  <c r="G839" i="3"/>
  <c r="C839" i="3"/>
  <c r="C838" i="3" s="1"/>
  <c r="L840" i="3"/>
  <c r="G840" i="3"/>
  <c r="C840" i="3"/>
  <c r="L841" i="3"/>
  <c r="G841" i="3"/>
  <c r="C841" i="3"/>
  <c r="L842" i="3"/>
  <c r="G842" i="3"/>
  <c r="C842" i="3"/>
  <c r="L843" i="3"/>
  <c r="G843" i="3"/>
  <c r="C843" i="3"/>
  <c r="L844" i="3"/>
  <c r="G844" i="3"/>
  <c r="C844" i="3"/>
  <c r="L845" i="3"/>
  <c r="G845" i="3"/>
  <c r="C845" i="3"/>
  <c r="L870" i="3"/>
  <c r="L869" i="3"/>
  <c r="L868" i="3"/>
  <c r="L867" i="3"/>
  <c r="L866" i="3"/>
  <c r="L865" i="3"/>
  <c r="L864" i="3"/>
  <c r="L863" i="3"/>
  <c r="L862" i="3"/>
  <c r="L861" i="3"/>
  <c r="L860" i="3"/>
  <c r="L859" i="3"/>
  <c r="L858" i="3"/>
  <c r="L857" i="3"/>
  <c r="L855" i="3"/>
  <c r="L854" i="3"/>
  <c r="L852" i="3"/>
  <c r="L851" i="3"/>
  <c r="L850" i="3"/>
  <c r="L848" i="3"/>
  <c r="G848" i="3"/>
  <c r="C848" i="3"/>
  <c r="G850" i="3"/>
  <c r="C850" i="3"/>
  <c r="G851" i="3"/>
  <c r="C851" i="3"/>
  <c r="G852" i="3"/>
  <c r="C852" i="3"/>
  <c r="G854" i="3"/>
  <c r="C854" i="3"/>
  <c r="G855" i="3"/>
  <c r="C855" i="3"/>
  <c r="C857" i="3"/>
  <c r="G857" i="3"/>
  <c r="C858" i="3"/>
  <c r="G858" i="3"/>
  <c r="C859" i="3"/>
  <c r="G859" i="3"/>
  <c r="C860" i="3"/>
  <c r="G860" i="3"/>
  <c r="C861" i="3"/>
  <c r="G861" i="3"/>
  <c r="C862" i="3"/>
  <c r="G862" i="3"/>
  <c r="C863" i="3"/>
  <c r="G863" i="3"/>
  <c r="C864" i="3"/>
  <c r="G864" i="3"/>
  <c r="C865" i="3"/>
  <c r="G865" i="3"/>
  <c r="C866" i="3"/>
  <c r="G866" i="3"/>
  <c r="C867" i="3"/>
  <c r="G867" i="3"/>
  <c r="C868" i="3"/>
  <c r="P868" i="3" s="1"/>
  <c r="G868" i="3"/>
  <c r="M872" i="3"/>
  <c r="N872" i="3"/>
  <c r="O872" i="3"/>
  <c r="D872" i="3"/>
  <c r="E872" i="3"/>
  <c r="F872" i="3"/>
  <c r="H872" i="3"/>
  <c r="I872" i="3"/>
  <c r="J872" i="3"/>
  <c r="M875" i="3"/>
  <c r="N875" i="3"/>
  <c r="O875" i="3"/>
  <c r="D875" i="3"/>
  <c r="E875" i="3"/>
  <c r="F875" i="3"/>
  <c r="H875" i="3"/>
  <c r="I875" i="3"/>
  <c r="J875" i="3"/>
  <c r="M881" i="3"/>
  <c r="M880" i="3" s="1"/>
  <c r="N881" i="3"/>
  <c r="N880" i="3" s="1"/>
  <c r="O881" i="3"/>
  <c r="O880" i="3" s="1"/>
  <c r="D881" i="3"/>
  <c r="D880" i="3" s="1"/>
  <c r="E881" i="3"/>
  <c r="E880" i="3" s="1"/>
  <c r="F881" i="3"/>
  <c r="F880" i="3" s="1"/>
  <c r="H881" i="3"/>
  <c r="H880" i="3" s="1"/>
  <c r="I881" i="3"/>
  <c r="I880" i="3" s="1"/>
  <c r="J881" i="3"/>
  <c r="J880" i="3" s="1"/>
  <c r="L882" i="3"/>
  <c r="L883" i="3"/>
  <c r="L884" i="3"/>
  <c r="L885" i="3"/>
  <c r="L886" i="3"/>
  <c r="C882" i="3"/>
  <c r="G882" i="3"/>
  <c r="C883" i="3"/>
  <c r="G883" i="3"/>
  <c r="C884" i="3"/>
  <c r="G884" i="3"/>
  <c r="C885" i="3"/>
  <c r="G885" i="3"/>
  <c r="C886" i="3"/>
  <c r="G886" i="3"/>
  <c r="M888" i="3"/>
  <c r="N888" i="3"/>
  <c r="O888" i="3"/>
  <c r="D888" i="3"/>
  <c r="E888" i="3"/>
  <c r="F888" i="3"/>
  <c r="H888" i="3"/>
  <c r="I888" i="3"/>
  <c r="J888" i="3"/>
  <c r="M891" i="3"/>
  <c r="N891" i="3"/>
  <c r="O891" i="3"/>
  <c r="D891" i="3"/>
  <c r="E891" i="3"/>
  <c r="F891" i="3"/>
  <c r="H891" i="3"/>
  <c r="I891" i="3"/>
  <c r="J891" i="3"/>
  <c r="L873" i="3"/>
  <c r="L874" i="3"/>
  <c r="L876" i="3"/>
  <c r="L877" i="3"/>
  <c r="L887" i="3"/>
  <c r="L889" i="3"/>
  <c r="L888" i="3" s="1"/>
  <c r="G869" i="3"/>
  <c r="C869" i="3"/>
  <c r="G870" i="3"/>
  <c r="C870" i="3"/>
  <c r="G873" i="3"/>
  <c r="C873" i="3"/>
  <c r="G874" i="3"/>
  <c r="C874" i="3"/>
  <c r="G876" i="3"/>
  <c r="C876" i="3"/>
  <c r="G877" i="3"/>
  <c r="C877" i="3"/>
  <c r="G887" i="3"/>
  <c r="C887" i="3"/>
  <c r="G889" i="3"/>
  <c r="G888" i="3" s="1"/>
  <c r="C889" i="3"/>
  <c r="C888" i="3" s="1"/>
  <c r="P888" i="3" s="1"/>
  <c r="L892" i="3"/>
  <c r="L891" i="3" s="1"/>
  <c r="G892" i="3"/>
  <c r="G891" i="3" s="1"/>
  <c r="C892" i="3"/>
  <c r="C891" i="3" s="1"/>
  <c r="L898" i="3"/>
  <c r="L897" i="3"/>
  <c r="L896" i="3"/>
  <c r="L895" i="3"/>
  <c r="L894" i="3"/>
  <c r="G898" i="3"/>
  <c r="G897" i="3"/>
  <c r="G896" i="3"/>
  <c r="G895" i="3"/>
  <c r="G894" i="3"/>
  <c r="C895" i="3"/>
  <c r="C896" i="3"/>
  <c r="C897" i="3"/>
  <c r="C898" i="3"/>
  <c r="C894" i="3"/>
  <c r="M893" i="3"/>
  <c r="N893" i="3"/>
  <c r="O893" i="3"/>
  <c r="D893" i="3"/>
  <c r="E893" i="3"/>
  <c r="F893" i="3"/>
  <c r="H893" i="3"/>
  <c r="I893" i="3"/>
  <c r="J893" i="3"/>
  <c r="M900" i="3"/>
  <c r="M899" i="3" s="1"/>
  <c r="N900" i="3"/>
  <c r="N899" i="3" s="1"/>
  <c r="O900" i="3"/>
  <c r="O899" i="3" s="1"/>
  <c r="D900" i="3"/>
  <c r="D899" i="3" s="1"/>
  <c r="E900" i="3"/>
  <c r="E899" i="3" s="1"/>
  <c r="F900" i="3"/>
  <c r="F899" i="3" s="1"/>
  <c r="H900" i="3"/>
  <c r="H899" i="3" s="1"/>
  <c r="I900" i="3"/>
  <c r="I899" i="3" s="1"/>
  <c r="J900" i="3"/>
  <c r="J899" i="3" s="1"/>
  <c r="L901" i="3"/>
  <c r="L902" i="3"/>
  <c r="L903" i="3"/>
  <c r="G901" i="3"/>
  <c r="G902" i="3"/>
  <c r="G903" i="3"/>
  <c r="C901" i="3"/>
  <c r="C902" i="3"/>
  <c r="C903" i="3"/>
  <c r="M906" i="3"/>
  <c r="M905" i="3" s="1"/>
  <c r="N906" i="3"/>
  <c r="N905" i="3" s="1"/>
  <c r="O906" i="3"/>
  <c r="O905" i="3" s="1"/>
  <c r="D906" i="3"/>
  <c r="D905" i="3" s="1"/>
  <c r="E906" i="3"/>
  <c r="E905" i="3" s="1"/>
  <c r="F906" i="3"/>
  <c r="F905" i="3" s="1"/>
  <c r="H906" i="3"/>
  <c r="H905" i="3" s="1"/>
  <c r="I906" i="3"/>
  <c r="I905" i="3" s="1"/>
  <c r="J906" i="3"/>
  <c r="J905" i="3" s="1"/>
  <c r="L904" i="3"/>
  <c r="G907" i="3"/>
  <c r="G906" i="3" s="1"/>
  <c r="G905" i="3" s="1"/>
  <c r="G904" i="3"/>
  <c r="C904" i="3"/>
  <c r="L907" i="3"/>
  <c r="L906" i="3" s="1"/>
  <c r="L905" i="3" s="1"/>
  <c r="C907" i="3"/>
  <c r="C906" i="3" s="1"/>
  <c r="C905" i="3" s="1"/>
  <c r="M910" i="3"/>
  <c r="M909" i="3" s="1"/>
  <c r="M908" i="3" s="1"/>
  <c r="N910" i="3"/>
  <c r="N909" i="3" s="1"/>
  <c r="N908" i="3" s="1"/>
  <c r="O910" i="3"/>
  <c r="O909" i="3" s="1"/>
  <c r="O908" i="3" s="1"/>
  <c r="D910" i="3"/>
  <c r="D909" i="3" s="1"/>
  <c r="D908" i="3" s="1"/>
  <c r="E910" i="3"/>
  <c r="E909" i="3" s="1"/>
  <c r="E908" i="3" s="1"/>
  <c r="F910" i="3"/>
  <c r="F909" i="3" s="1"/>
  <c r="F908" i="3" s="1"/>
  <c r="H910" i="3"/>
  <c r="H909" i="3" s="1"/>
  <c r="H908" i="3" s="1"/>
  <c r="I910" i="3"/>
  <c r="I909" i="3" s="1"/>
  <c r="I908" i="3" s="1"/>
  <c r="J910" i="3"/>
  <c r="J909" i="3" s="1"/>
  <c r="J908" i="3" s="1"/>
  <c r="G911" i="3"/>
  <c r="L911" i="3"/>
  <c r="L910" i="3" s="1"/>
  <c r="L909" i="3" s="1"/>
  <c r="C911" i="3"/>
  <c r="C910" i="3" s="1"/>
  <c r="M914" i="3"/>
  <c r="M913" i="3" s="1"/>
  <c r="M912" i="3" s="1"/>
  <c r="N914" i="3"/>
  <c r="N913" i="3" s="1"/>
  <c r="N912" i="3" s="1"/>
  <c r="O914" i="3"/>
  <c r="O913" i="3" s="1"/>
  <c r="O912" i="3" s="1"/>
  <c r="L914" i="3"/>
  <c r="L913" i="3" s="1"/>
  <c r="D914" i="3"/>
  <c r="D913" i="3" s="1"/>
  <c r="D912" i="3" s="1"/>
  <c r="E914" i="3"/>
  <c r="E913" i="3" s="1"/>
  <c r="E912" i="3" s="1"/>
  <c r="F914" i="3"/>
  <c r="F913" i="3" s="1"/>
  <c r="F912" i="3" s="1"/>
  <c r="H914" i="3"/>
  <c r="H913" i="3" s="1"/>
  <c r="H912" i="3" s="1"/>
  <c r="I914" i="3"/>
  <c r="I913" i="3" s="1"/>
  <c r="I912" i="3" s="1"/>
  <c r="J914" i="3"/>
  <c r="J913" i="3" s="1"/>
  <c r="J912" i="3" s="1"/>
  <c r="G915" i="3"/>
  <c r="G914" i="3" s="1"/>
  <c r="G913" i="3" s="1"/>
  <c r="C915" i="3"/>
  <c r="L924" i="3"/>
  <c r="L923" i="3"/>
  <c r="L922" i="3"/>
  <c r="L921" i="3"/>
  <c r="L920" i="3"/>
  <c r="L919" i="3"/>
  <c r="G924" i="3"/>
  <c r="G923" i="3"/>
  <c r="G922" i="3"/>
  <c r="G921" i="3"/>
  <c r="G920" i="3"/>
  <c r="G919" i="3"/>
  <c r="C920" i="3"/>
  <c r="C921" i="3"/>
  <c r="C922" i="3"/>
  <c r="C923" i="3"/>
  <c r="C924" i="3"/>
  <c r="C919" i="3"/>
  <c r="D918" i="3"/>
  <c r="D917" i="3" s="1"/>
  <c r="E918" i="3"/>
  <c r="E917" i="3" s="1"/>
  <c r="F918" i="3"/>
  <c r="F917" i="3" s="1"/>
  <c r="H918" i="3"/>
  <c r="H917" i="3" s="1"/>
  <c r="I918" i="3"/>
  <c r="I917" i="3" s="1"/>
  <c r="J918" i="3"/>
  <c r="J917" i="3" s="1"/>
  <c r="M918" i="3"/>
  <c r="M917" i="3" s="1"/>
  <c r="N918" i="3"/>
  <c r="N917" i="3" s="1"/>
  <c r="O918" i="3"/>
  <c r="O917" i="3" s="1"/>
  <c r="L934" i="3"/>
  <c r="L933" i="3"/>
  <c r="L932" i="3"/>
  <c r="L931" i="3"/>
  <c r="L930" i="3"/>
  <c r="L929" i="3"/>
  <c r="L928" i="3"/>
  <c r="G934" i="3"/>
  <c r="G933" i="3"/>
  <c r="G932" i="3"/>
  <c r="G931" i="3"/>
  <c r="G930" i="3"/>
  <c r="G929" i="3"/>
  <c r="G928" i="3"/>
  <c r="C929" i="3"/>
  <c r="C930" i="3"/>
  <c r="C931" i="3"/>
  <c r="C932" i="3"/>
  <c r="C933" i="3"/>
  <c r="C934" i="3"/>
  <c r="C928" i="3"/>
  <c r="D927" i="3"/>
  <c r="D926" i="3" s="1"/>
  <c r="D925" i="3" s="1"/>
  <c r="E927" i="3"/>
  <c r="E926" i="3" s="1"/>
  <c r="E925" i="3" s="1"/>
  <c r="F927" i="3"/>
  <c r="F926" i="3" s="1"/>
  <c r="F925" i="3" s="1"/>
  <c r="H927" i="3"/>
  <c r="H926" i="3" s="1"/>
  <c r="H925" i="3" s="1"/>
  <c r="I927" i="3"/>
  <c r="I926" i="3" s="1"/>
  <c r="I925" i="3" s="1"/>
  <c r="J927" i="3"/>
  <c r="J926" i="3" s="1"/>
  <c r="J925" i="3" s="1"/>
  <c r="M927" i="3"/>
  <c r="M926" i="3" s="1"/>
  <c r="M925" i="3" s="1"/>
  <c r="N927" i="3"/>
  <c r="N926" i="3" s="1"/>
  <c r="N925" i="3" s="1"/>
  <c r="O927" i="3"/>
  <c r="O926" i="3" s="1"/>
  <c r="O925" i="3" s="1"/>
  <c r="P782" i="3"/>
  <c r="K782" i="3"/>
  <c r="P709" i="3"/>
  <c r="P711" i="3"/>
  <c r="P712" i="3"/>
  <c r="P713" i="3"/>
  <c r="P683" i="3"/>
  <c r="P684" i="3"/>
  <c r="P685" i="3"/>
  <c r="P686" i="3"/>
  <c r="P687" i="3"/>
  <c r="P688" i="3"/>
  <c r="P689" i="3"/>
  <c r="P690" i="3"/>
  <c r="P691" i="3"/>
  <c r="P692" i="3"/>
  <c r="P693" i="3"/>
  <c r="P694" i="3"/>
  <c r="P695" i="3"/>
  <c r="P696" i="3"/>
  <c r="P697" i="3"/>
  <c r="P698" i="3"/>
  <c r="P699" i="3"/>
  <c r="P700" i="3"/>
  <c r="P701" i="3"/>
  <c r="P702" i="3"/>
  <c r="P665" i="3"/>
  <c r="P666" i="3"/>
  <c r="P667" i="3"/>
  <c r="P668" i="3"/>
  <c r="P675" i="3"/>
  <c r="P676" i="3"/>
  <c r="P677" i="3"/>
  <c r="P678" i="3"/>
  <c r="P706" i="3"/>
  <c r="P707" i="3"/>
  <c r="P708" i="3"/>
  <c r="P714" i="3"/>
  <c r="P715" i="3"/>
  <c r="K675" i="3"/>
  <c r="P644" i="3"/>
  <c r="P645" i="3"/>
  <c r="P646" i="3"/>
  <c r="P647" i="3"/>
  <c r="P648" i="3"/>
  <c r="P649" i="3"/>
  <c r="P650" i="3"/>
  <c r="P651" i="3"/>
  <c r="P652" i="3"/>
  <c r="K646" i="3"/>
  <c r="P640" i="3"/>
  <c r="P641" i="3"/>
  <c r="P654" i="3"/>
  <c r="P616" i="3"/>
  <c r="P617" i="3"/>
  <c r="P618" i="3"/>
  <c r="P619" i="3"/>
  <c r="P623" i="3"/>
  <c r="P632" i="3"/>
  <c r="P634" i="3"/>
  <c r="K621" i="3"/>
  <c r="K632" i="3"/>
  <c r="P602" i="3"/>
  <c r="D554" i="3"/>
  <c r="D553" i="3" s="1"/>
  <c r="E554" i="3"/>
  <c r="E553" i="3" s="1"/>
  <c r="F554" i="3"/>
  <c r="F553" i="3" s="1"/>
  <c r="H554" i="3"/>
  <c r="H553" i="3" s="1"/>
  <c r="I554" i="3"/>
  <c r="I553" i="3" s="1"/>
  <c r="J554" i="3"/>
  <c r="J553" i="3" s="1"/>
  <c r="M554" i="3"/>
  <c r="M553" i="3" s="1"/>
  <c r="N554" i="3"/>
  <c r="N553" i="3" s="1"/>
  <c r="O554" i="3"/>
  <c r="O553" i="3" s="1"/>
  <c r="L554" i="3"/>
  <c r="G554" i="3"/>
  <c r="G553" i="3" s="1"/>
  <c r="C554" i="3"/>
  <c r="C553" i="3" s="1"/>
  <c r="P597" i="3"/>
  <c r="P526" i="3"/>
  <c r="P527" i="3"/>
  <c r="P534" i="3"/>
  <c r="P535" i="3"/>
  <c r="P536" i="3"/>
  <c r="P537" i="3"/>
  <c r="P542" i="3"/>
  <c r="P549" i="3"/>
  <c r="P550" i="3"/>
  <c r="K526" i="3"/>
  <c r="K549" i="3"/>
  <c r="P506" i="3"/>
  <c r="P507" i="3"/>
  <c r="P514" i="3"/>
  <c r="P515" i="3"/>
  <c r="P516" i="3"/>
  <c r="P517" i="3"/>
  <c r="P519" i="3"/>
  <c r="K518" i="3"/>
  <c r="P475" i="3"/>
  <c r="P476" i="3"/>
  <c r="P477" i="3"/>
  <c r="P478" i="3"/>
  <c r="P479" i="3"/>
  <c r="P480" i="3"/>
  <c r="P482" i="3"/>
  <c r="P483" i="3"/>
  <c r="P484" i="3"/>
  <c r="P485" i="3"/>
  <c r="P486" i="3"/>
  <c r="P487" i="3"/>
  <c r="K475" i="3"/>
  <c r="K477" i="3"/>
  <c r="K478" i="3"/>
  <c r="K479" i="3"/>
  <c r="K482" i="3"/>
  <c r="K483" i="3"/>
  <c r="K485" i="3"/>
  <c r="K486" i="3"/>
  <c r="P463" i="3"/>
  <c r="P449" i="3"/>
  <c r="P450" i="3"/>
  <c r="P453" i="3"/>
  <c r="P456" i="3"/>
  <c r="P457" i="3"/>
  <c r="K449" i="3"/>
  <c r="K456" i="3"/>
  <c r="P430" i="3"/>
  <c r="P433" i="3"/>
  <c r="P434" i="3"/>
  <c r="P436" i="3"/>
  <c r="P437" i="3"/>
  <c r="P440" i="3"/>
  <c r="P441" i="3"/>
  <c r="P442" i="3"/>
  <c r="P445" i="3"/>
  <c r="P447" i="3"/>
  <c r="P448" i="3"/>
  <c r="P465" i="3"/>
  <c r="K436" i="3"/>
  <c r="K440" i="3"/>
  <c r="K441" i="3"/>
  <c r="K444" i="3"/>
  <c r="P414" i="3"/>
  <c r="P388" i="3"/>
  <c r="P389" i="3"/>
  <c r="P390" i="3"/>
  <c r="P505" i="3"/>
  <c r="P520" i="3"/>
  <c r="P521" i="3"/>
  <c r="P522" i="3"/>
  <c r="P471" i="3"/>
  <c r="P488" i="3"/>
  <c r="P489" i="3"/>
  <c r="P490" i="3"/>
  <c r="K470" i="3"/>
  <c r="K488" i="3"/>
  <c r="K489" i="3"/>
  <c r="P417" i="3"/>
  <c r="P419" i="3"/>
  <c r="P393" i="3"/>
  <c r="P396" i="3"/>
  <c r="P397" i="3"/>
  <c r="P401" i="3"/>
  <c r="P409" i="3"/>
  <c r="P467" i="3"/>
  <c r="P373" i="3"/>
  <c r="P374" i="3"/>
  <c r="P375" i="3"/>
  <c r="P377" i="3"/>
  <c r="P378" i="3"/>
  <c r="P379" i="3"/>
  <c r="P381" i="3"/>
  <c r="P382" i="3"/>
  <c r="P383" i="3"/>
  <c r="P384" i="3"/>
  <c r="K380" i="3"/>
  <c r="K382" i="3"/>
  <c r="L849" i="3" l="1"/>
  <c r="F523" i="3"/>
  <c r="I523" i="3"/>
  <c r="J556" i="3"/>
  <c r="N754" i="3"/>
  <c r="O613" i="3"/>
  <c r="D523" i="3"/>
  <c r="I662" i="3"/>
  <c r="J523" i="3"/>
  <c r="K443" i="3"/>
  <c r="G219" i="3"/>
  <c r="K219" i="3" s="1"/>
  <c r="J662" i="3"/>
  <c r="P681" i="3"/>
  <c r="K869" i="3"/>
  <c r="D556" i="3"/>
  <c r="C571" i="3"/>
  <c r="D662" i="3"/>
  <c r="M468" i="3"/>
  <c r="F613" i="3"/>
  <c r="K397" i="3"/>
  <c r="D613" i="3"/>
  <c r="P455" i="3"/>
  <c r="N662" i="3"/>
  <c r="H754" i="3"/>
  <c r="H662" i="3"/>
  <c r="J890" i="3"/>
  <c r="P882" i="3"/>
  <c r="E662" i="3"/>
  <c r="G557" i="3"/>
  <c r="F468" i="3"/>
  <c r="L613" i="3"/>
  <c r="L875" i="3"/>
  <c r="L829" i="3"/>
  <c r="G798" i="3"/>
  <c r="J794" i="3"/>
  <c r="E794" i="3"/>
  <c r="O556" i="3"/>
  <c r="E754" i="3"/>
  <c r="O754" i="3"/>
  <c r="G801" i="3"/>
  <c r="K718" i="3"/>
  <c r="M794" i="3"/>
  <c r="C638" i="3"/>
  <c r="P638" i="3" s="1"/>
  <c r="P639" i="3"/>
  <c r="K502" i="3"/>
  <c r="P443" i="3"/>
  <c r="P376" i="3"/>
  <c r="C219" i="3"/>
  <c r="L219" i="3"/>
  <c r="M556" i="3"/>
  <c r="P524" i="3"/>
  <c r="C750" i="3"/>
  <c r="G624" i="3"/>
  <c r="C595" i="3"/>
  <c r="P664" i="3"/>
  <c r="K664" i="3"/>
  <c r="M613" i="3"/>
  <c r="P462" i="3"/>
  <c r="O468" i="3"/>
  <c r="I890" i="3"/>
  <c r="D890" i="3"/>
  <c r="G849" i="3"/>
  <c r="P784" i="3"/>
  <c r="P774" i="3"/>
  <c r="C875" i="3"/>
  <c r="P851" i="3"/>
  <c r="K462" i="3"/>
  <c r="K405" i="3"/>
  <c r="G724" i="3"/>
  <c r="G723" i="3" s="1"/>
  <c r="P726" i="3"/>
  <c r="G638" i="3"/>
  <c r="K639" i="3"/>
  <c r="H556" i="3"/>
  <c r="J754" i="3"/>
  <c r="K620" i="3"/>
  <c r="F804" i="3"/>
  <c r="D794" i="3"/>
  <c r="E613" i="3"/>
  <c r="O523" i="3"/>
  <c r="G426" i="3"/>
  <c r="C337" i="3"/>
  <c r="K376" i="3"/>
  <c r="P470" i="3"/>
  <c r="P444" i="3"/>
  <c r="P621" i="3"/>
  <c r="P718" i="3"/>
  <c r="P895" i="3"/>
  <c r="K884" i="3"/>
  <c r="E871" i="3"/>
  <c r="M871" i="3"/>
  <c r="K851" i="3"/>
  <c r="K848" i="3"/>
  <c r="K839" i="3"/>
  <c r="G834" i="3"/>
  <c r="C829" i="3"/>
  <c r="P829" i="3" s="1"/>
  <c r="G795" i="3"/>
  <c r="G794" i="3" s="1"/>
  <c r="L750" i="3"/>
  <c r="P750" i="3" s="1"/>
  <c r="G717" i="3"/>
  <c r="P710" i="3"/>
  <c r="N794" i="3"/>
  <c r="H794" i="3"/>
  <c r="N556" i="3"/>
  <c r="F556" i="3"/>
  <c r="N804" i="3"/>
  <c r="I794" i="3"/>
  <c r="I556" i="3"/>
  <c r="P380" i="3"/>
  <c r="K463" i="3"/>
  <c r="P838" i="3"/>
  <c r="H832" i="3"/>
  <c r="F811" i="3"/>
  <c r="O804" i="3"/>
  <c r="O793" i="3" s="1"/>
  <c r="I804" i="3"/>
  <c r="D804" i="3"/>
  <c r="F794" i="3"/>
  <c r="F793" i="3" s="1"/>
  <c r="N613" i="3"/>
  <c r="G523" i="3"/>
  <c r="K455" i="3"/>
  <c r="O662" i="3"/>
  <c r="L663" i="3"/>
  <c r="F662" i="3"/>
  <c r="K710" i="3"/>
  <c r="P860" i="3"/>
  <c r="P864" i="3"/>
  <c r="C819" i="3"/>
  <c r="C786" i="3"/>
  <c r="M811" i="3"/>
  <c r="L704" i="3"/>
  <c r="L703" i="3" s="1"/>
  <c r="J497" i="3"/>
  <c r="K726" i="3"/>
  <c r="G856" i="3"/>
  <c r="C834" i="3"/>
  <c r="K815" i="3"/>
  <c r="C801" i="3"/>
  <c r="L798" i="3"/>
  <c r="G786" i="3"/>
  <c r="L765" i="3"/>
  <c r="G756" i="3"/>
  <c r="C735" i="3"/>
  <c r="L724" i="3"/>
  <c r="L723" i="3" s="1"/>
  <c r="C717" i="3"/>
  <c r="J811" i="3"/>
  <c r="E811" i="3"/>
  <c r="O811" i="3"/>
  <c r="H804" i="3"/>
  <c r="C704" i="3"/>
  <c r="C703" i="3" s="1"/>
  <c r="G595" i="3"/>
  <c r="G556" i="3" s="1"/>
  <c r="C557" i="3"/>
  <c r="C556" i="3" s="1"/>
  <c r="M523" i="3"/>
  <c r="M497" i="3" s="1"/>
  <c r="L468" i="3"/>
  <c r="N468" i="3"/>
  <c r="M662" i="3"/>
  <c r="G663" i="3"/>
  <c r="L786" i="3"/>
  <c r="M832" i="3"/>
  <c r="I811" i="3"/>
  <c r="D811" i="3"/>
  <c r="G704" i="3"/>
  <c r="G703" i="3" s="1"/>
  <c r="K703" i="3" s="1"/>
  <c r="L595" i="3"/>
  <c r="F497" i="3"/>
  <c r="L523" i="3"/>
  <c r="P513" i="3"/>
  <c r="L386" i="3"/>
  <c r="L385" i="3" s="1"/>
  <c r="C663" i="3"/>
  <c r="L557" i="3"/>
  <c r="C849" i="3"/>
  <c r="L834" i="3"/>
  <c r="L832" i="3" s="1"/>
  <c r="G829" i="3"/>
  <c r="K829" i="3" s="1"/>
  <c r="G819" i="3"/>
  <c r="L801" i="3"/>
  <c r="C756" i="3"/>
  <c r="K732" i="3"/>
  <c r="L717" i="3"/>
  <c r="I832" i="3"/>
  <c r="D832" i="3"/>
  <c r="N811" i="3"/>
  <c r="H811" i="3"/>
  <c r="J804" i="3"/>
  <c r="J793" i="3" s="1"/>
  <c r="E804" i="3"/>
  <c r="E793" i="3" s="1"/>
  <c r="M804" i="3"/>
  <c r="M793" i="3" s="1"/>
  <c r="P680" i="3"/>
  <c r="C624" i="3"/>
  <c r="G613" i="3"/>
  <c r="L571" i="3"/>
  <c r="L263" i="3"/>
  <c r="G285" i="3"/>
  <c r="G263" i="3" s="1"/>
  <c r="C285" i="3"/>
  <c r="C263" i="3" s="1"/>
  <c r="L295" i="3"/>
  <c r="L294" i="3" s="1"/>
  <c r="L293" i="3" s="1"/>
  <c r="G215" i="3"/>
  <c r="G214" i="3" s="1"/>
  <c r="K220" i="3"/>
  <c r="C215" i="3"/>
  <c r="C214" i="3" s="1"/>
  <c r="L215" i="3"/>
  <c r="L214" i="3" s="1"/>
  <c r="C325" i="3"/>
  <c r="K327" i="3"/>
  <c r="L354" i="3"/>
  <c r="G354" i="3"/>
  <c r="C354" i="3"/>
  <c r="K358" i="3"/>
  <c r="P358" i="3"/>
  <c r="L367" i="3"/>
  <c r="G367" i="3"/>
  <c r="C367" i="3"/>
  <c r="K383" i="3"/>
  <c r="C386" i="3"/>
  <c r="C385" i="3" s="1"/>
  <c r="G386" i="3"/>
  <c r="G385" i="3" s="1"/>
  <c r="P387" i="3"/>
  <c r="K387" i="3"/>
  <c r="P391" i="3"/>
  <c r="K391" i="3"/>
  <c r="K406" i="3"/>
  <c r="P410" i="3"/>
  <c r="K410" i="3"/>
  <c r="K415" i="3"/>
  <c r="P415" i="3"/>
  <c r="P426" i="3"/>
  <c r="K427" i="3"/>
  <c r="K426" i="3"/>
  <c r="P427" i="3"/>
  <c r="K464" i="3"/>
  <c r="P464" i="3"/>
  <c r="G499" i="3"/>
  <c r="G498" i="3" s="1"/>
  <c r="P502" i="3"/>
  <c r="D497" i="3"/>
  <c r="C498" i="3"/>
  <c r="P499" i="3"/>
  <c r="K506" i="3"/>
  <c r="N497" i="3"/>
  <c r="I497" i="3"/>
  <c r="G512" i="3"/>
  <c r="G508" i="3" s="1"/>
  <c r="O497" i="3"/>
  <c r="E497" i="3"/>
  <c r="H497" i="3"/>
  <c r="P508" i="3"/>
  <c r="P518" i="3"/>
  <c r="P512" i="3"/>
  <c r="K524" i="3"/>
  <c r="K533" i="3"/>
  <c r="P533" i="3"/>
  <c r="C523" i="3"/>
  <c r="K532" i="3"/>
  <c r="P532" i="3"/>
  <c r="P545" i="3"/>
  <c r="K545" i="3"/>
  <c r="P596" i="3"/>
  <c r="K595" i="3"/>
  <c r="P595" i="3"/>
  <c r="K596" i="3"/>
  <c r="C614" i="3"/>
  <c r="C613" i="3" s="1"/>
  <c r="K618" i="3"/>
  <c r="K680" i="3"/>
  <c r="K682" i="3"/>
  <c r="P682" i="3"/>
  <c r="K681" i="3"/>
  <c r="K705" i="3"/>
  <c r="P705" i="3"/>
  <c r="P704" i="3"/>
  <c r="P719" i="3"/>
  <c r="P725" i="3"/>
  <c r="C724" i="3"/>
  <c r="C723" i="3" s="1"/>
  <c r="L730" i="3"/>
  <c r="L729" i="3" s="1"/>
  <c r="C730" i="3"/>
  <c r="C729" i="3" s="1"/>
  <c r="G730" i="3"/>
  <c r="G729" i="3" s="1"/>
  <c r="L735" i="3"/>
  <c r="P735" i="3" s="1"/>
  <c r="G735" i="3"/>
  <c r="K735" i="3" s="1"/>
  <c r="P743" i="3"/>
  <c r="L742" i="3"/>
  <c r="L739" i="3" s="1"/>
  <c r="C742" i="3"/>
  <c r="P747" i="3"/>
  <c r="K748" i="3"/>
  <c r="L756" i="3"/>
  <c r="K761" i="3"/>
  <c r="C759" i="3"/>
  <c r="L759" i="3"/>
  <c r="G759" i="3"/>
  <c r="G765" i="3"/>
  <c r="C765" i="3"/>
  <c r="L769" i="3"/>
  <c r="G769" i="3"/>
  <c r="C769" i="3"/>
  <c r="K772" i="3"/>
  <c r="K774" i="3"/>
  <c r="L776" i="3"/>
  <c r="C776" i="3"/>
  <c r="P777" i="3"/>
  <c r="G776" i="3"/>
  <c r="P783" i="3"/>
  <c r="K785" i="3"/>
  <c r="K789" i="3"/>
  <c r="C811" i="3"/>
  <c r="L804" i="3"/>
  <c r="P805" i="3"/>
  <c r="C804" i="3"/>
  <c r="G804" i="3"/>
  <c r="G793" i="3" s="1"/>
  <c r="K805" i="3"/>
  <c r="P910" i="3"/>
  <c r="P894" i="3"/>
  <c r="N871" i="3"/>
  <c r="K775" i="3"/>
  <c r="K770" i="3"/>
  <c r="K763" i="3"/>
  <c r="K746" i="3"/>
  <c r="K741" i="3"/>
  <c r="K736" i="3"/>
  <c r="K727" i="3"/>
  <c r="K716" i="3"/>
  <c r="O847" i="3"/>
  <c r="O846" i="3" s="1"/>
  <c r="G900" i="3"/>
  <c r="G899" i="3" s="1"/>
  <c r="L900" i="3"/>
  <c r="L899" i="3" s="1"/>
  <c r="F890" i="3"/>
  <c r="N890" i="3"/>
  <c r="N879" i="3" s="1"/>
  <c r="N878" i="3" s="1"/>
  <c r="C856" i="3"/>
  <c r="C853" i="3" s="1"/>
  <c r="G853" i="3"/>
  <c r="G847" i="3" s="1"/>
  <c r="L856" i="3"/>
  <c r="L853" i="3" s="1"/>
  <c r="L847" i="3" s="1"/>
  <c r="P862" i="3"/>
  <c r="P866" i="3"/>
  <c r="P825" i="3"/>
  <c r="P820" i="3"/>
  <c r="P816" i="3"/>
  <c r="K783" i="3"/>
  <c r="P772" i="3"/>
  <c r="P770" i="3"/>
  <c r="P751" i="3"/>
  <c r="K747" i="3"/>
  <c r="P746" i="3"/>
  <c r="K743" i="3"/>
  <c r="P741" i="3"/>
  <c r="P736" i="3"/>
  <c r="P727" i="3"/>
  <c r="K719" i="3"/>
  <c r="P716" i="3"/>
  <c r="F847" i="3"/>
  <c r="F846" i="3" s="1"/>
  <c r="N847" i="3"/>
  <c r="N846" i="3" s="1"/>
  <c r="F832" i="3"/>
  <c r="F810" i="3" s="1"/>
  <c r="O832" i="3"/>
  <c r="L819" i="3"/>
  <c r="P819" i="3" s="1"/>
  <c r="L815" i="3"/>
  <c r="I847" i="3"/>
  <c r="I846" i="3" s="1"/>
  <c r="K915" i="3"/>
  <c r="P764" i="3"/>
  <c r="J847" i="3"/>
  <c r="J846" i="3" s="1"/>
  <c r="E847" i="3"/>
  <c r="E846" i="3" s="1"/>
  <c r="M847" i="3"/>
  <c r="M846" i="3" s="1"/>
  <c r="J832" i="3"/>
  <c r="J810" i="3" s="1"/>
  <c r="E832" i="3"/>
  <c r="E810" i="3" s="1"/>
  <c r="E809" i="3" s="1"/>
  <c r="N832" i="3"/>
  <c r="C795" i="3"/>
  <c r="L795" i="3"/>
  <c r="L794" i="3" s="1"/>
  <c r="C798" i="3"/>
  <c r="K813" i="3"/>
  <c r="K816" i="3"/>
  <c r="K820" i="3"/>
  <c r="P830" i="3"/>
  <c r="K849" i="3"/>
  <c r="P849" i="3"/>
  <c r="K856" i="3"/>
  <c r="H847" i="3"/>
  <c r="H846" i="3" s="1"/>
  <c r="C832" i="3"/>
  <c r="D847" i="3"/>
  <c r="D846" i="3" s="1"/>
  <c r="P858" i="3"/>
  <c r="E890" i="3"/>
  <c r="E879" i="3" s="1"/>
  <c r="E878" i="3" s="1"/>
  <c r="M890" i="3"/>
  <c r="M879" i="3" s="1"/>
  <c r="M878" i="3" s="1"/>
  <c r="I871" i="3"/>
  <c r="D871" i="3"/>
  <c r="K866" i="3"/>
  <c r="K864" i="3"/>
  <c r="K862" i="3"/>
  <c r="K860" i="3"/>
  <c r="K858" i="3"/>
  <c r="P855" i="3"/>
  <c r="K911" i="3"/>
  <c r="G875" i="3"/>
  <c r="K875" i="3" s="1"/>
  <c r="E916" i="3"/>
  <c r="H890" i="3"/>
  <c r="H879" i="3" s="1"/>
  <c r="H878" i="3" s="1"/>
  <c r="O890" i="3"/>
  <c r="O879" i="3" s="1"/>
  <c r="O878" i="3" s="1"/>
  <c r="G838" i="3"/>
  <c r="K838" i="3" s="1"/>
  <c r="K831" i="3"/>
  <c r="P848" i="3"/>
  <c r="P850" i="3"/>
  <c r="K855" i="3"/>
  <c r="P857" i="3"/>
  <c r="K859" i="3"/>
  <c r="P861" i="3"/>
  <c r="P865" i="3"/>
  <c r="K867" i="3"/>
  <c r="M916" i="3"/>
  <c r="J916" i="3"/>
  <c r="I916" i="3"/>
  <c r="O916" i="3"/>
  <c r="D916" i="3"/>
  <c r="F916" i="3"/>
  <c r="P875" i="3"/>
  <c r="N916" i="3"/>
  <c r="H916" i="3"/>
  <c r="K888" i="3"/>
  <c r="K889" i="3"/>
  <c r="P915" i="3"/>
  <c r="C909" i="3"/>
  <c r="C908" i="3" s="1"/>
  <c r="C900" i="3"/>
  <c r="C899" i="3" s="1"/>
  <c r="K883" i="3"/>
  <c r="F879" i="3"/>
  <c r="F878" i="3" s="1"/>
  <c r="H871" i="3"/>
  <c r="O871" i="3"/>
  <c r="K850" i="3"/>
  <c r="P831" i="3"/>
  <c r="K830" i="3"/>
  <c r="K825" i="3"/>
  <c r="P813" i="3"/>
  <c r="K806" i="3"/>
  <c r="K791" i="3"/>
  <c r="P785" i="3"/>
  <c r="P789" i="3"/>
  <c r="P775" i="3"/>
  <c r="K773" i="3"/>
  <c r="K767" i="3"/>
  <c r="P763" i="3"/>
  <c r="K762" i="3"/>
  <c r="P761" i="3"/>
  <c r="P748" i="3"/>
  <c r="K744" i="3"/>
  <c r="P745" i="3"/>
  <c r="K740" i="3"/>
  <c r="K733" i="3"/>
  <c r="P732" i="3"/>
  <c r="K725" i="3"/>
  <c r="G918" i="3"/>
  <c r="G917" i="3" s="1"/>
  <c r="L918" i="3"/>
  <c r="L917" i="3" s="1"/>
  <c r="C914" i="3"/>
  <c r="P914" i="3" s="1"/>
  <c r="P897" i="3"/>
  <c r="P885" i="3"/>
  <c r="J879" i="3"/>
  <c r="J878" i="3" s="1"/>
  <c r="F871" i="3"/>
  <c r="P839" i="3"/>
  <c r="P806" i="3"/>
  <c r="P791" i="3"/>
  <c r="P773" i="3"/>
  <c r="P767" i="3"/>
  <c r="P762" i="3"/>
  <c r="P752" i="3"/>
  <c r="P744" i="3"/>
  <c r="P740" i="3"/>
  <c r="P737" i="3"/>
  <c r="P733" i="3"/>
  <c r="G910" i="3"/>
  <c r="G909" i="3" s="1"/>
  <c r="G908" i="3" s="1"/>
  <c r="K882" i="3"/>
  <c r="I879" i="3"/>
  <c r="I878" i="3" s="1"/>
  <c r="D879" i="3"/>
  <c r="D878" i="3" s="1"/>
  <c r="J871" i="3"/>
  <c r="K777" i="3"/>
  <c r="K764" i="3"/>
  <c r="K737" i="3"/>
  <c r="K868" i="3"/>
  <c r="P869" i="3"/>
  <c r="P854" i="3"/>
  <c r="K854" i="3"/>
  <c r="K865" i="3"/>
  <c r="K861" i="3"/>
  <c r="K857" i="3"/>
  <c r="P867" i="3"/>
  <c r="P859" i="3"/>
  <c r="G872" i="3"/>
  <c r="L872" i="3"/>
  <c r="L871" i="3" s="1"/>
  <c r="K874" i="3"/>
  <c r="P874" i="3"/>
  <c r="C872" i="3"/>
  <c r="K876" i="3"/>
  <c r="P877" i="3"/>
  <c r="K877" i="3"/>
  <c r="P883" i="3"/>
  <c r="P884" i="3"/>
  <c r="L881" i="3"/>
  <c r="L880" i="3" s="1"/>
  <c r="G881" i="3"/>
  <c r="G880" i="3" s="1"/>
  <c r="K885" i="3"/>
  <c r="P886" i="3"/>
  <c r="K886" i="3"/>
  <c r="C881" i="3"/>
  <c r="P887" i="3"/>
  <c r="K887" i="3"/>
  <c r="P889" i="3"/>
  <c r="K891" i="3"/>
  <c r="P891" i="3"/>
  <c r="P876" i="3"/>
  <c r="P892" i="3"/>
  <c r="K892" i="3"/>
  <c r="K894" i="3"/>
  <c r="K895" i="3"/>
  <c r="L893" i="3"/>
  <c r="L890" i="3" s="1"/>
  <c r="G893" i="3"/>
  <c r="G890" i="3" s="1"/>
  <c r="K897" i="3"/>
  <c r="P898" i="3"/>
  <c r="C893" i="3"/>
  <c r="C890" i="3" s="1"/>
  <c r="K898" i="3"/>
  <c r="P896" i="3"/>
  <c r="K896" i="3"/>
  <c r="L908" i="3"/>
  <c r="P911" i="3"/>
  <c r="L912" i="3"/>
  <c r="G912" i="3"/>
  <c r="C918" i="3"/>
  <c r="K928" i="3"/>
  <c r="P928" i="3"/>
  <c r="L927" i="3"/>
  <c r="L926" i="3" s="1"/>
  <c r="G927" i="3"/>
  <c r="G926" i="3" s="1"/>
  <c r="C927" i="3"/>
  <c r="C926" i="3" s="1"/>
  <c r="C925" i="3" s="1"/>
  <c r="P554" i="3"/>
  <c r="K553" i="3"/>
  <c r="K554" i="3"/>
  <c r="L553" i="3"/>
  <c r="P553" i="3" s="1"/>
  <c r="P555" i="3"/>
  <c r="P355" i="3"/>
  <c r="P356" i="3"/>
  <c r="P357" i="3"/>
  <c r="P359" i="3"/>
  <c r="P360" i="3"/>
  <c r="P361" i="3"/>
  <c r="P362" i="3"/>
  <c r="P363" i="3"/>
  <c r="P365" i="3"/>
  <c r="P366" i="3"/>
  <c r="P368" i="3"/>
  <c r="P369" i="3"/>
  <c r="P370" i="3"/>
  <c r="P371" i="3"/>
  <c r="P372" i="3"/>
  <c r="K355" i="3"/>
  <c r="K362" i="3"/>
  <c r="K365" i="3"/>
  <c r="K368" i="3"/>
  <c r="K372" i="3"/>
  <c r="P339" i="3"/>
  <c r="P340" i="3"/>
  <c r="P341" i="3"/>
  <c r="P342" i="3"/>
  <c r="P343" i="3"/>
  <c r="P344" i="3"/>
  <c r="P345" i="3"/>
  <c r="P346" i="3"/>
  <c r="P347" i="3"/>
  <c r="P348" i="3"/>
  <c r="K341" i="3"/>
  <c r="K342" i="3"/>
  <c r="K345" i="3"/>
  <c r="K346" i="3"/>
  <c r="K332" i="3"/>
  <c r="P332" i="3"/>
  <c r="P333" i="3"/>
  <c r="P328" i="3"/>
  <c r="P329" i="3"/>
  <c r="P330" i="3"/>
  <c r="P331" i="3"/>
  <c r="P298" i="3"/>
  <c r="P299" i="3"/>
  <c r="P300" i="3"/>
  <c r="P301" i="3"/>
  <c r="P302" i="3"/>
  <c r="P303" i="3"/>
  <c r="P304" i="3"/>
  <c r="P305" i="3"/>
  <c r="P306" i="3"/>
  <c r="P307" i="3"/>
  <c r="P308" i="3"/>
  <c r="P309" i="3"/>
  <c r="P310" i="3"/>
  <c r="P311" i="3"/>
  <c r="P312" i="3"/>
  <c r="P313" i="3"/>
  <c r="P314" i="3"/>
  <c r="P315" i="3"/>
  <c r="P316" i="3"/>
  <c r="P317" i="3"/>
  <c r="P318" i="3"/>
  <c r="P319" i="3"/>
  <c r="P320" i="3"/>
  <c r="P322" i="3"/>
  <c r="K311" i="3"/>
  <c r="K315" i="3"/>
  <c r="P325" i="3"/>
  <c r="P326" i="3"/>
  <c r="K326" i="3"/>
  <c r="K334" i="3"/>
  <c r="P276" i="3"/>
  <c r="P277" i="3"/>
  <c r="P278" i="3"/>
  <c r="P279" i="3"/>
  <c r="P280" i="3"/>
  <c r="P281" i="3"/>
  <c r="P286" i="3"/>
  <c r="P287" i="3"/>
  <c r="P288" i="3"/>
  <c r="K276" i="3"/>
  <c r="K279" i="3"/>
  <c r="K280" i="3"/>
  <c r="K286" i="3"/>
  <c r="P265" i="3"/>
  <c r="P266" i="3"/>
  <c r="P267" i="3"/>
  <c r="P268" i="3"/>
  <c r="P269" i="3"/>
  <c r="P272" i="3"/>
  <c r="P273" i="3"/>
  <c r="P274" i="3"/>
  <c r="P275" i="3"/>
  <c r="K265" i="3"/>
  <c r="K268" i="3"/>
  <c r="K272" i="3"/>
  <c r="K273" i="3"/>
  <c r="K259" i="3"/>
  <c r="P259" i="3"/>
  <c r="P260" i="3"/>
  <c r="P245" i="3"/>
  <c r="P246" i="3"/>
  <c r="P247" i="3"/>
  <c r="P248" i="3"/>
  <c r="P249" i="3"/>
  <c r="P250" i="3"/>
  <c r="K249" i="3"/>
  <c r="N202" i="3"/>
  <c r="N195" i="3" s="1"/>
  <c r="I202" i="3"/>
  <c r="G202" i="3" s="1"/>
  <c r="E202" i="3"/>
  <c r="E195" i="3" s="1"/>
  <c r="N210" i="3"/>
  <c r="N205" i="3" s="1"/>
  <c r="I210" i="3"/>
  <c r="I205" i="3" s="1"/>
  <c r="E210" i="3"/>
  <c r="E205" i="3" s="1"/>
  <c r="L211" i="3"/>
  <c r="L209" i="3"/>
  <c r="L208" i="3"/>
  <c r="L207" i="3"/>
  <c r="L206" i="3"/>
  <c r="G211" i="3"/>
  <c r="G209" i="3"/>
  <c r="G208" i="3"/>
  <c r="G207" i="3"/>
  <c r="G206" i="3"/>
  <c r="C207" i="3"/>
  <c r="C208" i="3"/>
  <c r="C209" i="3"/>
  <c r="C211" i="3"/>
  <c r="C206" i="3"/>
  <c r="M205" i="3"/>
  <c r="O205" i="3"/>
  <c r="D205" i="3"/>
  <c r="F205" i="3"/>
  <c r="H205" i="3"/>
  <c r="J205" i="3"/>
  <c r="L213" i="3"/>
  <c r="L212" i="3" s="1"/>
  <c r="G213" i="3"/>
  <c r="C213" i="3"/>
  <c r="C212" i="3" s="1"/>
  <c r="D212" i="3"/>
  <c r="E212" i="3"/>
  <c r="F212" i="3"/>
  <c r="H212" i="3"/>
  <c r="I212" i="3"/>
  <c r="J212" i="3"/>
  <c r="M212" i="3"/>
  <c r="N212" i="3"/>
  <c r="O212" i="3"/>
  <c r="P216" i="3"/>
  <c r="P217" i="3"/>
  <c r="P218" i="3"/>
  <c r="P220" i="3"/>
  <c r="P221" i="3"/>
  <c r="P222" i="3"/>
  <c r="P223" i="3"/>
  <c r="P224" i="3"/>
  <c r="P225" i="3"/>
  <c r="P226" i="3"/>
  <c r="P227" i="3"/>
  <c r="P228" i="3"/>
  <c r="P232" i="3"/>
  <c r="P234" i="3"/>
  <c r="P239" i="3"/>
  <c r="P243" i="3"/>
  <c r="P244" i="3"/>
  <c r="K225" i="3"/>
  <c r="K232" i="3"/>
  <c r="D195" i="3"/>
  <c r="F195" i="3"/>
  <c r="H195" i="3"/>
  <c r="J195" i="3"/>
  <c r="M195" i="3"/>
  <c r="O195" i="3"/>
  <c r="L201" i="3"/>
  <c r="L200" i="3"/>
  <c r="L199" i="3"/>
  <c r="L198" i="3"/>
  <c r="L197" i="3"/>
  <c r="L196" i="3"/>
  <c r="G201" i="3"/>
  <c r="G200" i="3"/>
  <c r="G199" i="3"/>
  <c r="G198" i="3"/>
  <c r="G197" i="3"/>
  <c r="G196" i="3"/>
  <c r="C196" i="3"/>
  <c r="C197" i="3"/>
  <c r="C198" i="3"/>
  <c r="C199" i="3"/>
  <c r="C200" i="3"/>
  <c r="C201" i="3"/>
  <c r="L194" i="3"/>
  <c r="L193" i="3"/>
  <c r="L172" i="3"/>
  <c r="L171" i="3"/>
  <c r="L170" i="3"/>
  <c r="L169" i="3"/>
  <c r="L168" i="3"/>
  <c r="L167" i="3"/>
  <c r="G194" i="3"/>
  <c r="G193" i="3"/>
  <c r="G172" i="3"/>
  <c r="G171" i="3"/>
  <c r="G170" i="3"/>
  <c r="G169" i="3"/>
  <c r="G168" i="3"/>
  <c r="G167" i="3"/>
  <c r="C167" i="3"/>
  <c r="C168" i="3"/>
  <c r="C169" i="3"/>
  <c r="C170" i="3"/>
  <c r="C171" i="3"/>
  <c r="C172" i="3"/>
  <c r="C193" i="3"/>
  <c r="C194" i="3"/>
  <c r="D166" i="3"/>
  <c r="E166" i="3"/>
  <c r="F166" i="3"/>
  <c r="H166" i="3"/>
  <c r="I166" i="3"/>
  <c r="J166" i="3"/>
  <c r="M166" i="3"/>
  <c r="N166" i="3"/>
  <c r="O166" i="3"/>
  <c r="L144" i="3"/>
  <c r="L143" i="3"/>
  <c r="L142" i="3"/>
  <c r="G144" i="3"/>
  <c r="G143" i="3"/>
  <c r="G142" i="3"/>
  <c r="C142" i="3"/>
  <c r="C143" i="3"/>
  <c r="C144" i="3"/>
  <c r="D145" i="3"/>
  <c r="E145" i="3"/>
  <c r="F145" i="3"/>
  <c r="H145" i="3"/>
  <c r="I145" i="3"/>
  <c r="J145" i="3"/>
  <c r="M145" i="3"/>
  <c r="N145" i="3"/>
  <c r="O145" i="3"/>
  <c r="L148" i="3"/>
  <c r="L147" i="3"/>
  <c r="L146" i="3"/>
  <c r="G148" i="3"/>
  <c r="G147" i="3"/>
  <c r="G146" i="3"/>
  <c r="C146" i="3"/>
  <c r="C147" i="3"/>
  <c r="C148" i="3"/>
  <c r="D149" i="3"/>
  <c r="E149" i="3"/>
  <c r="F149" i="3"/>
  <c r="H149" i="3"/>
  <c r="I149" i="3"/>
  <c r="J149" i="3"/>
  <c r="M149" i="3"/>
  <c r="N149" i="3"/>
  <c r="O149" i="3"/>
  <c r="L152" i="3"/>
  <c r="L151" i="3"/>
  <c r="L150" i="3"/>
  <c r="L149" i="3" s="1"/>
  <c r="G152" i="3"/>
  <c r="G151" i="3"/>
  <c r="G150" i="3"/>
  <c r="C150" i="3"/>
  <c r="C149" i="3" s="1"/>
  <c r="C151" i="3"/>
  <c r="C152" i="3"/>
  <c r="L162" i="3"/>
  <c r="L161" i="3"/>
  <c r="L160" i="3"/>
  <c r="L159" i="3"/>
  <c r="L158" i="3"/>
  <c r="L157" i="3"/>
  <c r="L156" i="3"/>
  <c r="L155" i="3"/>
  <c r="G162" i="3"/>
  <c r="G161" i="3"/>
  <c r="G160" i="3"/>
  <c r="G159" i="3"/>
  <c r="G158" i="3"/>
  <c r="G157" i="3"/>
  <c r="G156" i="3"/>
  <c r="G155" i="3"/>
  <c r="C155" i="3"/>
  <c r="C156" i="3"/>
  <c r="C157" i="3"/>
  <c r="C158" i="3"/>
  <c r="C159" i="3"/>
  <c r="C160" i="3"/>
  <c r="C161" i="3"/>
  <c r="C162" i="3"/>
  <c r="L164" i="3"/>
  <c r="L163" i="3" s="1"/>
  <c r="G164" i="3"/>
  <c r="G163" i="3" s="1"/>
  <c r="C164" i="3"/>
  <c r="D163" i="3"/>
  <c r="E163" i="3"/>
  <c r="F163" i="3"/>
  <c r="H163" i="3"/>
  <c r="I163" i="3"/>
  <c r="J163" i="3"/>
  <c r="M163" i="3"/>
  <c r="N163" i="3"/>
  <c r="O163" i="3"/>
  <c r="D154" i="3"/>
  <c r="D153" i="3" s="1"/>
  <c r="E154" i="3"/>
  <c r="E153" i="3" s="1"/>
  <c r="F154" i="3"/>
  <c r="F153" i="3" s="1"/>
  <c r="H154" i="3"/>
  <c r="H153" i="3" s="1"/>
  <c r="I154" i="3"/>
  <c r="I153" i="3" s="1"/>
  <c r="J154" i="3"/>
  <c r="J153" i="3" s="1"/>
  <c r="M154" i="3"/>
  <c r="M153" i="3" s="1"/>
  <c r="N154" i="3"/>
  <c r="N153" i="3" s="1"/>
  <c r="O154" i="3"/>
  <c r="O153" i="3" s="1"/>
  <c r="L140" i="3"/>
  <c r="L139" i="3"/>
  <c r="L138" i="3"/>
  <c r="L137" i="3"/>
  <c r="G140" i="3"/>
  <c r="G139" i="3"/>
  <c r="G138" i="3"/>
  <c r="G137" i="3"/>
  <c r="C138" i="3"/>
  <c r="C139" i="3"/>
  <c r="C140" i="3"/>
  <c r="C137" i="3"/>
  <c r="D136" i="3"/>
  <c r="E136" i="3"/>
  <c r="F136" i="3"/>
  <c r="H136" i="3"/>
  <c r="I136" i="3"/>
  <c r="J136" i="3"/>
  <c r="M136" i="3"/>
  <c r="N136" i="3"/>
  <c r="O136" i="3"/>
  <c r="L133" i="3"/>
  <c r="L132" i="3"/>
  <c r="L131" i="3"/>
  <c r="G133" i="3"/>
  <c r="G132" i="3"/>
  <c r="G131" i="3"/>
  <c r="C131" i="3"/>
  <c r="C132" i="3"/>
  <c r="C133" i="3"/>
  <c r="D130" i="3"/>
  <c r="D129" i="3" s="1"/>
  <c r="D128" i="3" s="1"/>
  <c r="E130" i="3"/>
  <c r="E129" i="3" s="1"/>
  <c r="E128" i="3" s="1"/>
  <c r="F130" i="3"/>
  <c r="F129" i="3" s="1"/>
  <c r="F128" i="3" s="1"/>
  <c r="H130" i="3"/>
  <c r="H129" i="3" s="1"/>
  <c r="H128" i="3" s="1"/>
  <c r="I130" i="3"/>
  <c r="I129" i="3" s="1"/>
  <c r="I128" i="3" s="1"/>
  <c r="J130" i="3"/>
  <c r="J129" i="3" s="1"/>
  <c r="J128" i="3" s="1"/>
  <c r="M130" i="3"/>
  <c r="M129" i="3" s="1"/>
  <c r="M128" i="3" s="1"/>
  <c r="N130" i="3"/>
  <c r="N129" i="3" s="1"/>
  <c r="N128" i="3" s="1"/>
  <c r="O130" i="3"/>
  <c r="O129" i="3" s="1"/>
  <c r="O128" i="3" s="1"/>
  <c r="L127" i="3"/>
  <c r="L126" i="3" s="1"/>
  <c r="L125" i="3"/>
  <c r="L124" i="3" s="1"/>
  <c r="G125" i="3"/>
  <c r="C125" i="3"/>
  <c r="C124" i="3" s="1"/>
  <c r="G127" i="3"/>
  <c r="G126" i="3" s="1"/>
  <c r="C127" i="3"/>
  <c r="C126" i="3" s="1"/>
  <c r="D126" i="3"/>
  <c r="E126" i="3"/>
  <c r="F126" i="3"/>
  <c r="H126" i="3"/>
  <c r="I126" i="3"/>
  <c r="J126" i="3"/>
  <c r="M126" i="3"/>
  <c r="N126" i="3"/>
  <c r="O126" i="3"/>
  <c r="D124" i="3"/>
  <c r="E124" i="3"/>
  <c r="F124" i="3"/>
  <c r="G124" i="3"/>
  <c r="H124" i="3"/>
  <c r="I124" i="3"/>
  <c r="J124" i="3"/>
  <c r="M124" i="3"/>
  <c r="N124" i="3"/>
  <c r="O124" i="3"/>
  <c r="L121" i="3"/>
  <c r="L120" i="3" s="1"/>
  <c r="L119" i="3"/>
  <c r="L118" i="3" s="1"/>
  <c r="G121" i="3"/>
  <c r="G120" i="3" s="1"/>
  <c r="G119" i="3"/>
  <c r="G118" i="3" s="1"/>
  <c r="C121" i="3"/>
  <c r="C120" i="3" s="1"/>
  <c r="C119" i="3"/>
  <c r="C118" i="3" s="1"/>
  <c r="D118" i="3"/>
  <c r="E118" i="3"/>
  <c r="F118" i="3"/>
  <c r="H118" i="3"/>
  <c r="I118" i="3"/>
  <c r="J118" i="3"/>
  <c r="M118" i="3"/>
  <c r="N118" i="3"/>
  <c r="O118" i="3"/>
  <c r="D120" i="3"/>
  <c r="E120" i="3"/>
  <c r="F120" i="3"/>
  <c r="H120" i="3"/>
  <c r="I120" i="3"/>
  <c r="J120" i="3"/>
  <c r="M120" i="3"/>
  <c r="N120" i="3"/>
  <c r="O120" i="3"/>
  <c r="D88" i="3"/>
  <c r="D87" i="3" s="1"/>
  <c r="E88" i="3"/>
  <c r="E87" i="3" s="1"/>
  <c r="F88" i="3"/>
  <c r="F87" i="3" s="1"/>
  <c r="H88" i="3"/>
  <c r="H87" i="3" s="1"/>
  <c r="I88" i="3"/>
  <c r="I87" i="3" s="1"/>
  <c r="J88" i="3"/>
  <c r="J87" i="3" s="1"/>
  <c r="M88" i="3"/>
  <c r="M87" i="3" s="1"/>
  <c r="N88" i="3"/>
  <c r="N87" i="3" s="1"/>
  <c r="O88" i="3"/>
  <c r="O87" i="3" s="1"/>
  <c r="L89" i="3"/>
  <c r="L88" i="3" s="1"/>
  <c r="G89" i="3"/>
  <c r="G88" i="3" s="1"/>
  <c r="C89" i="3"/>
  <c r="C88" i="3" s="1"/>
  <c r="C87" i="3" s="1"/>
  <c r="K717" i="3" l="1"/>
  <c r="H793" i="3"/>
  <c r="H810" i="3"/>
  <c r="D793" i="3"/>
  <c r="G811" i="3"/>
  <c r="K811" i="3" s="1"/>
  <c r="L662" i="3"/>
  <c r="C662" i="3"/>
  <c r="P832" i="3"/>
  <c r="I810" i="3"/>
  <c r="K638" i="3"/>
  <c r="P703" i="3"/>
  <c r="I793" i="3"/>
  <c r="I809" i="3"/>
  <c r="N810" i="3"/>
  <c r="K819" i="3"/>
  <c r="L768" i="3"/>
  <c r="L734" i="3"/>
  <c r="L728" i="3" s="1"/>
  <c r="L722" i="3" s="1"/>
  <c r="K704" i="3"/>
  <c r="K786" i="3"/>
  <c r="N793" i="3"/>
  <c r="H809" i="3"/>
  <c r="L811" i="3"/>
  <c r="P811" i="3" s="1"/>
  <c r="P765" i="3"/>
  <c r="G497" i="3"/>
  <c r="P717" i="3"/>
  <c r="P786" i="3"/>
  <c r="C755" i="3"/>
  <c r="L793" i="3"/>
  <c r="J809" i="3"/>
  <c r="P776" i="3"/>
  <c r="P624" i="3"/>
  <c r="K624" i="3"/>
  <c r="C794" i="3"/>
  <c r="C793" i="3" s="1"/>
  <c r="O810" i="3"/>
  <c r="O809" i="3" s="1"/>
  <c r="G768" i="3"/>
  <c r="L755" i="3"/>
  <c r="L497" i="3"/>
  <c r="P354" i="3"/>
  <c r="L556" i="3"/>
  <c r="P285" i="3"/>
  <c r="F809" i="3"/>
  <c r="L353" i="3"/>
  <c r="L352" i="3" s="1"/>
  <c r="D810" i="3"/>
  <c r="D809" i="3" s="1"/>
  <c r="G662" i="3"/>
  <c r="G755" i="3"/>
  <c r="M810" i="3"/>
  <c r="M809" i="3" s="1"/>
  <c r="K214" i="3"/>
  <c r="K285" i="3"/>
  <c r="K215" i="3"/>
  <c r="P215" i="3"/>
  <c r="P214" i="3"/>
  <c r="P219" i="3"/>
  <c r="P146" i="3"/>
  <c r="K325" i="3"/>
  <c r="C353" i="3"/>
  <c r="C352" i="3" s="1"/>
  <c r="G353" i="3"/>
  <c r="G352" i="3" s="1"/>
  <c r="K354" i="3"/>
  <c r="K367" i="3"/>
  <c r="P367" i="3"/>
  <c r="K499" i="3"/>
  <c r="K512" i="3"/>
  <c r="K508" i="3"/>
  <c r="C497" i="3"/>
  <c r="K523" i="3"/>
  <c r="P523" i="3"/>
  <c r="P724" i="3"/>
  <c r="K724" i="3"/>
  <c r="P729" i="3"/>
  <c r="P730" i="3"/>
  <c r="K729" i="3"/>
  <c r="K730" i="3"/>
  <c r="P742" i="3"/>
  <c r="C739" i="3"/>
  <c r="C734" i="3" s="1"/>
  <c r="C728" i="3" s="1"/>
  <c r="K759" i="3"/>
  <c r="P759" i="3"/>
  <c r="K765" i="3"/>
  <c r="K769" i="3"/>
  <c r="C768" i="3"/>
  <c r="P769" i="3"/>
  <c r="K776" i="3"/>
  <c r="L810" i="3"/>
  <c r="K853" i="3"/>
  <c r="C847" i="3"/>
  <c r="C846" i="3" s="1"/>
  <c r="P856" i="3"/>
  <c r="P815" i="3"/>
  <c r="P804" i="3"/>
  <c r="G871" i="3"/>
  <c r="P853" i="3"/>
  <c r="C810" i="3"/>
  <c r="K804" i="3"/>
  <c r="K910" i="3"/>
  <c r="N809" i="3"/>
  <c r="P908" i="3"/>
  <c r="G846" i="3"/>
  <c r="L846" i="3"/>
  <c r="K908" i="3"/>
  <c r="G832" i="3"/>
  <c r="K832" i="3" s="1"/>
  <c r="K909" i="3"/>
  <c r="K890" i="3"/>
  <c r="P890" i="3"/>
  <c r="P909" i="3"/>
  <c r="G879" i="3"/>
  <c r="G878" i="3" s="1"/>
  <c r="K926" i="3"/>
  <c r="G925" i="3"/>
  <c r="K925" i="3" s="1"/>
  <c r="K918" i="3"/>
  <c r="C917" i="3"/>
  <c r="C916" i="3" s="1"/>
  <c r="L879" i="3"/>
  <c r="L878" i="3" s="1"/>
  <c r="L925" i="3"/>
  <c r="P925" i="3" s="1"/>
  <c r="P926" i="3"/>
  <c r="C913" i="3"/>
  <c r="K914" i="3"/>
  <c r="K872" i="3"/>
  <c r="C871" i="3"/>
  <c r="P872" i="3"/>
  <c r="P881" i="3"/>
  <c r="C880" i="3"/>
  <c r="P880" i="3" s="1"/>
  <c r="K881" i="3"/>
  <c r="P893" i="3"/>
  <c r="K893" i="3"/>
  <c r="P918" i="3"/>
  <c r="P927" i="3"/>
  <c r="K927" i="3"/>
  <c r="K159" i="3"/>
  <c r="P173" i="3"/>
  <c r="P169" i="3"/>
  <c r="P200" i="3"/>
  <c r="P196" i="3"/>
  <c r="P207" i="3"/>
  <c r="C210" i="3"/>
  <c r="C205" i="3" s="1"/>
  <c r="J203" i="3"/>
  <c r="J165" i="3" s="1"/>
  <c r="L202" i="3"/>
  <c r="L195" i="3" s="1"/>
  <c r="O203" i="3"/>
  <c r="O165" i="3" s="1"/>
  <c r="G154" i="3"/>
  <c r="G153" i="3" s="1"/>
  <c r="K161" i="3"/>
  <c r="P161" i="3"/>
  <c r="P167" i="3"/>
  <c r="P171" i="3"/>
  <c r="J123" i="3"/>
  <c r="J122" i="3" s="1"/>
  <c r="F117" i="3"/>
  <c r="I195" i="3"/>
  <c r="F203" i="3"/>
  <c r="F165" i="3" s="1"/>
  <c r="E203" i="3"/>
  <c r="E165" i="3" s="1"/>
  <c r="K150" i="3"/>
  <c r="C202" i="3"/>
  <c r="C195" i="3" s="1"/>
  <c r="K197" i="3"/>
  <c r="P198" i="3"/>
  <c r="L210" i="3"/>
  <c r="I203" i="3"/>
  <c r="I165" i="3" s="1"/>
  <c r="D203" i="3"/>
  <c r="D165" i="3" s="1"/>
  <c r="M203" i="3"/>
  <c r="M165" i="3" s="1"/>
  <c r="K144" i="3"/>
  <c r="G210" i="3"/>
  <c r="N203" i="3"/>
  <c r="N165" i="3" s="1"/>
  <c r="H203" i="3"/>
  <c r="H165" i="3" s="1"/>
  <c r="K199" i="3"/>
  <c r="K200" i="3"/>
  <c r="G195" i="3"/>
  <c r="K208" i="3"/>
  <c r="P208" i="3"/>
  <c r="K207" i="3"/>
  <c r="G212" i="3"/>
  <c r="O141" i="3"/>
  <c r="O135" i="3" s="1"/>
  <c r="K196" i="3"/>
  <c r="D141" i="3"/>
  <c r="D135" i="3" s="1"/>
  <c r="N141" i="3"/>
  <c r="N135" i="3" s="1"/>
  <c r="H141" i="3"/>
  <c r="H135" i="3" s="1"/>
  <c r="I141" i="3"/>
  <c r="I135" i="3" s="1"/>
  <c r="P143" i="3"/>
  <c r="K198" i="3"/>
  <c r="P199" i="3"/>
  <c r="E117" i="3"/>
  <c r="F141" i="3"/>
  <c r="F135" i="3" s="1"/>
  <c r="K148" i="3"/>
  <c r="J141" i="3"/>
  <c r="J135" i="3" s="1"/>
  <c r="E141" i="3"/>
  <c r="E135" i="3" s="1"/>
  <c r="K167" i="3"/>
  <c r="K171" i="3"/>
  <c r="P197" i="3"/>
  <c r="P168" i="3"/>
  <c r="K168" i="3"/>
  <c r="K169" i="3"/>
  <c r="K170" i="3"/>
  <c r="G166" i="3"/>
  <c r="L166" i="3"/>
  <c r="K194" i="3"/>
  <c r="P170" i="3"/>
  <c r="C166" i="3"/>
  <c r="P194" i="3"/>
  <c r="M141" i="3"/>
  <c r="M135" i="3" s="1"/>
  <c r="P159" i="3"/>
  <c r="M123" i="3"/>
  <c r="M122" i="3" s="1"/>
  <c r="O117" i="3"/>
  <c r="D123" i="3"/>
  <c r="D122" i="3" s="1"/>
  <c r="K124" i="3"/>
  <c r="P150" i="3"/>
  <c r="G145" i="3"/>
  <c r="K143" i="3"/>
  <c r="P144" i="3"/>
  <c r="K146" i="3"/>
  <c r="L145" i="3"/>
  <c r="P147" i="3"/>
  <c r="K147" i="3"/>
  <c r="P148" i="3"/>
  <c r="C145" i="3"/>
  <c r="P149" i="3"/>
  <c r="G149" i="3"/>
  <c r="K149" i="3" s="1"/>
  <c r="P151" i="3"/>
  <c r="P152" i="3"/>
  <c r="K152" i="3"/>
  <c r="K151" i="3"/>
  <c r="P155" i="3"/>
  <c r="K155" i="3"/>
  <c r="K157" i="3"/>
  <c r="P157" i="3"/>
  <c r="C154" i="3"/>
  <c r="L154" i="3"/>
  <c r="L153" i="3" s="1"/>
  <c r="K164" i="3"/>
  <c r="P164" i="3"/>
  <c r="C163" i="3"/>
  <c r="J117" i="3"/>
  <c r="N117" i="3"/>
  <c r="G136" i="3"/>
  <c r="L136" i="3"/>
  <c r="C136" i="3"/>
  <c r="L130" i="3"/>
  <c r="L129" i="3" s="1"/>
  <c r="L128" i="3" s="1"/>
  <c r="G130" i="3"/>
  <c r="G129" i="3" s="1"/>
  <c r="G128" i="3" s="1"/>
  <c r="C130" i="3"/>
  <c r="C129" i="3" s="1"/>
  <c r="G87" i="3"/>
  <c r="K88" i="3"/>
  <c r="L87" i="3"/>
  <c r="P88" i="3"/>
  <c r="L117" i="3"/>
  <c r="N123" i="3"/>
  <c r="N122" i="3" s="1"/>
  <c r="O123" i="3"/>
  <c r="O122" i="3" s="1"/>
  <c r="I123" i="3"/>
  <c r="I122" i="3" s="1"/>
  <c r="H123" i="3"/>
  <c r="H122" i="3" s="1"/>
  <c r="F123" i="3"/>
  <c r="F122" i="3" s="1"/>
  <c r="E123" i="3"/>
  <c r="E122" i="3" s="1"/>
  <c r="K126" i="3"/>
  <c r="C123" i="3"/>
  <c r="C122" i="3" s="1"/>
  <c r="P126" i="3"/>
  <c r="L123" i="3"/>
  <c r="L122" i="3" s="1"/>
  <c r="P124" i="3"/>
  <c r="G123" i="3"/>
  <c r="G122" i="3" s="1"/>
  <c r="M117" i="3"/>
  <c r="I117" i="3"/>
  <c r="H117" i="3"/>
  <c r="D117" i="3"/>
  <c r="G117" i="3"/>
  <c r="P120" i="3"/>
  <c r="K120" i="3"/>
  <c r="C117" i="3"/>
  <c r="K118" i="3"/>
  <c r="P118" i="3"/>
  <c r="L105" i="3"/>
  <c r="L104" i="3"/>
  <c r="L103" i="3"/>
  <c r="L102" i="3"/>
  <c r="L101" i="3"/>
  <c r="L100" i="3"/>
  <c r="L99" i="3"/>
  <c r="L98" i="3"/>
  <c r="L97" i="3"/>
  <c r="L96" i="3"/>
  <c r="L95" i="3"/>
  <c r="L94" i="3"/>
  <c r="L93" i="3"/>
  <c r="L92" i="3"/>
  <c r="G105" i="3"/>
  <c r="G104" i="3"/>
  <c r="G103" i="3"/>
  <c r="G102" i="3"/>
  <c r="G101" i="3"/>
  <c r="G100" i="3"/>
  <c r="G99" i="3"/>
  <c r="G98" i="3"/>
  <c r="G97" i="3"/>
  <c r="G96" i="3"/>
  <c r="G95" i="3"/>
  <c r="G94" i="3"/>
  <c r="G93" i="3"/>
  <c r="G92" i="3"/>
  <c r="C93" i="3"/>
  <c r="C94" i="3"/>
  <c r="C95" i="3"/>
  <c r="C96" i="3"/>
  <c r="C97" i="3"/>
  <c r="C98" i="3"/>
  <c r="C99" i="3"/>
  <c r="C100" i="3"/>
  <c r="C101" i="3"/>
  <c r="C102" i="3"/>
  <c r="C103" i="3"/>
  <c r="C104" i="3"/>
  <c r="C105" i="3"/>
  <c r="C92" i="3"/>
  <c r="D91" i="3"/>
  <c r="E91" i="3"/>
  <c r="F91" i="3"/>
  <c r="H91" i="3"/>
  <c r="I91" i="3"/>
  <c r="J91" i="3"/>
  <c r="M91" i="3"/>
  <c r="N91" i="3"/>
  <c r="O91" i="3"/>
  <c r="L116" i="3"/>
  <c r="L115" i="3"/>
  <c r="L114" i="3"/>
  <c r="L113" i="3"/>
  <c r="L112" i="3"/>
  <c r="L111" i="3"/>
  <c r="L110" i="3"/>
  <c r="L109" i="3"/>
  <c r="L108" i="3"/>
  <c r="L107" i="3"/>
  <c r="G116" i="3"/>
  <c r="G115" i="3"/>
  <c r="G114" i="3"/>
  <c r="G113" i="3"/>
  <c r="G112" i="3"/>
  <c r="G111" i="3"/>
  <c r="G110" i="3"/>
  <c r="G109" i="3"/>
  <c r="G108" i="3"/>
  <c r="G107" i="3"/>
  <c r="C108" i="3"/>
  <c r="P108" i="3" s="1"/>
  <c r="C109" i="3"/>
  <c r="C110" i="3"/>
  <c r="P110" i="3" s="1"/>
  <c r="C111" i="3"/>
  <c r="C112" i="3"/>
  <c r="C113" i="3"/>
  <c r="C114" i="3"/>
  <c r="C115" i="3"/>
  <c r="C116" i="3"/>
  <c r="C107" i="3"/>
  <c r="D106" i="3"/>
  <c r="E106" i="3"/>
  <c r="F106" i="3"/>
  <c r="H106" i="3"/>
  <c r="I106" i="3"/>
  <c r="J106" i="3"/>
  <c r="M106" i="3"/>
  <c r="N106" i="3"/>
  <c r="O106" i="3"/>
  <c r="P119" i="3"/>
  <c r="P121" i="3"/>
  <c r="P125" i="3"/>
  <c r="P127" i="3"/>
  <c r="P131" i="3"/>
  <c r="P132" i="3"/>
  <c r="P133" i="3"/>
  <c r="K119" i="3"/>
  <c r="K121" i="3"/>
  <c r="K125" i="3"/>
  <c r="K127" i="3"/>
  <c r="K131" i="3"/>
  <c r="K132" i="3"/>
  <c r="K133" i="3"/>
  <c r="N59" i="3"/>
  <c r="L59" i="3" s="1"/>
  <c r="I59" i="3"/>
  <c r="G59" i="3" s="1"/>
  <c r="E59" i="3"/>
  <c r="C59" i="3" s="1"/>
  <c r="L61" i="3"/>
  <c r="L60" i="3" s="1"/>
  <c r="G61" i="3"/>
  <c r="G60" i="3" s="1"/>
  <c r="C61" i="3"/>
  <c r="C60" i="3" s="1"/>
  <c r="D60" i="3"/>
  <c r="E60" i="3"/>
  <c r="F60" i="3"/>
  <c r="H60" i="3"/>
  <c r="I60" i="3"/>
  <c r="J60" i="3"/>
  <c r="M60" i="3"/>
  <c r="N60" i="3"/>
  <c r="O60" i="3"/>
  <c r="L63" i="3"/>
  <c r="L62" i="3" s="1"/>
  <c r="G63" i="3"/>
  <c r="G62" i="3" s="1"/>
  <c r="C63" i="3"/>
  <c r="C62" i="3" s="1"/>
  <c r="D62" i="3"/>
  <c r="E62" i="3"/>
  <c r="F62" i="3"/>
  <c r="H62" i="3"/>
  <c r="I62" i="3"/>
  <c r="J62" i="3"/>
  <c r="M62" i="3"/>
  <c r="N62" i="3"/>
  <c r="O62" i="3"/>
  <c r="P728" i="3" l="1"/>
  <c r="P847" i="3"/>
  <c r="G754" i="3"/>
  <c r="C722" i="3"/>
  <c r="G810" i="3"/>
  <c r="G809" i="3" s="1"/>
  <c r="K809" i="3" s="1"/>
  <c r="L754" i="3"/>
  <c r="P755" i="3"/>
  <c r="C809" i="3"/>
  <c r="C754" i="3"/>
  <c r="K754" i="3" s="1"/>
  <c r="P739" i="3"/>
  <c r="P734" i="3"/>
  <c r="P768" i="3"/>
  <c r="K768" i="3"/>
  <c r="K846" i="3"/>
  <c r="L809" i="3"/>
  <c r="P846" i="3"/>
  <c r="K847" i="3"/>
  <c r="P917" i="3"/>
  <c r="K917" i="3"/>
  <c r="G916" i="3"/>
  <c r="K916" i="3" s="1"/>
  <c r="L916" i="3"/>
  <c r="P916" i="3" s="1"/>
  <c r="C912" i="3"/>
  <c r="P913" i="3"/>
  <c r="K913" i="3"/>
  <c r="P871" i="3"/>
  <c r="K871" i="3"/>
  <c r="C879" i="3"/>
  <c r="K880" i="3"/>
  <c r="K210" i="3"/>
  <c r="G205" i="3"/>
  <c r="K202" i="3"/>
  <c r="J134" i="3"/>
  <c r="P210" i="3"/>
  <c r="O134" i="3"/>
  <c r="P202" i="3"/>
  <c r="L205" i="3"/>
  <c r="P205" i="3" s="1"/>
  <c r="D134" i="3"/>
  <c r="M134" i="3"/>
  <c r="G203" i="3"/>
  <c r="L141" i="3"/>
  <c r="L135" i="3" s="1"/>
  <c r="H134" i="3"/>
  <c r="L203" i="3"/>
  <c r="E134" i="3"/>
  <c r="I134" i="3"/>
  <c r="F134" i="3"/>
  <c r="N134" i="3"/>
  <c r="K195" i="3"/>
  <c r="P195" i="3"/>
  <c r="C203" i="3"/>
  <c r="K205" i="3"/>
  <c r="G141" i="3"/>
  <c r="G135" i="3" s="1"/>
  <c r="P113" i="3"/>
  <c r="P109" i="3"/>
  <c r="K166" i="3"/>
  <c r="P166" i="3"/>
  <c r="K154" i="3"/>
  <c r="C153" i="3"/>
  <c r="P145" i="3"/>
  <c r="K145" i="3"/>
  <c r="P154" i="3"/>
  <c r="P163" i="3"/>
  <c r="K163" i="3"/>
  <c r="G58" i="3"/>
  <c r="C58" i="3"/>
  <c r="K116" i="3"/>
  <c r="P116" i="3"/>
  <c r="J90" i="3"/>
  <c r="J86" i="3" s="1"/>
  <c r="J85" i="3" s="1"/>
  <c r="E90" i="3"/>
  <c r="E86" i="3" s="1"/>
  <c r="E85" i="3" s="1"/>
  <c r="K130" i="3"/>
  <c r="P130" i="3"/>
  <c r="K129" i="3"/>
  <c r="C128" i="3"/>
  <c r="P129" i="3"/>
  <c r="P87" i="3"/>
  <c r="I58" i="3"/>
  <c r="O90" i="3"/>
  <c r="O86" i="3" s="1"/>
  <c r="O85" i="3" s="1"/>
  <c r="I90" i="3"/>
  <c r="I86" i="3" s="1"/>
  <c r="I85" i="3" s="1"/>
  <c r="D90" i="3"/>
  <c r="D86" i="3" s="1"/>
  <c r="D85" i="3" s="1"/>
  <c r="H58" i="3"/>
  <c r="N90" i="3"/>
  <c r="N86" i="3" s="1"/>
  <c r="N85" i="3" s="1"/>
  <c r="H90" i="3"/>
  <c r="H86" i="3" s="1"/>
  <c r="H85" i="3" s="1"/>
  <c r="P117" i="3"/>
  <c r="M90" i="3"/>
  <c r="M86" i="3" s="1"/>
  <c r="M85" i="3" s="1"/>
  <c r="F90" i="3"/>
  <c r="F86" i="3" s="1"/>
  <c r="F85" i="3" s="1"/>
  <c r="K87" i="3"/>
  <c r="P123" i="3"/>
  <c r="K123" i="3"/>
  <c r="P122" i="3"/>
  <c r="K122" i="3"/>
  <c r="K117" i="3"/>
  <c r="G91" i="3"/>
  <c r="L91" i="3"/>
  <c r="C91" i="3"/>
  <c r="K107" i="3"/>
  <c r="K108" i="3"/>
  <c r="K112" i="3"/>
  <c r="P112" i="3"/>
  <c r="P114" i="3"/>
  <c r="G106" i="3"/>
  <c r="L106" i="3"/>
  <c r="P107" i="3"/>
  <c r="P115" i="3"/>
  <c r="K115" i="3"/>
  <c r="K110" i="3"/>
  <c r="C106" i="3"/>
  <c r="K114" i="3"/>
  <c r="K113" i="3"/>
  <c r="K109" i="3"/>
  <c r="D58" i="3"/>
  <c r="M58" i="3"/>
  <c r="L58" i="3"/>
  <c r="F58" i="3"/>
  <c r="N58" i="3"/>
  <c r="O58" i="3"/>
  <c r="J58" i="3"/>
  <c r="E58" i="3"/>
  <c r="K60" i="3"/>
  <c r="P60" i="3"/>
  <c r="P62" i="3"/>
  <c r="K62" i="3"/>
  <c r="L74" i="3"/>
  <c r="L73" i="3"/>
  <c r="L72" i="3"/>
  <c r="L71" i="3"/>
  <c r="L70" i="3"/>
  <c r="L69" i="3"/>
  <c r="L68" i="3"/>
  <c r="L67" i="3"/>
  <c r="L66" i="3"/>
  <c r="G74" i="3"/>
  <c r="G73" i="3"/>
  <c r="G72" i="3"/>
  <c r="G71" i="3"/>
  <c r="G70" i="3"/>
  <c r="G69" i="3"/>
  <c r="G68" i="3"/>
  <c r="G67" i="3"/>
  <c r="G66" i="3"/>
  <c r="C67" i="3"/>
  <c r="C68" i="3"/>
  <c r="K68" i="3" s="1"/>
  <c r="C69" i="3"/>
  <c r="C70" i="3"/>
  <c r="C71" i="3"/>
  <c r="C72" i="3"/>
  <c r="C73" i="3"/>
  <c r="C74" i="3"/>
  <c r="K74" i="3" s="1"/>
  <c r="C66" i="3"/>
  <c r="D65" i="3"/>
  <c r="E65" i="3"/>
  <c r="F65" i="3"/>
  <c r="H65" i="3"/>
  <c r="I65" i="3"/>
  <c r="J65" i="3"/>
  <c r="M65" i="3"/>
  <c r="N65" i="3"/>
  <c r="O65" i="3"/>
  <c r="L76" i="3"/>
  <c r="L77" i="3"/>
  <c r="L78" i="3"/>
  <c r="L79" i="3"/>
  <c r="L80" i="3"/>
  <c r="L81" i="3"/>
  <c r="L82" i="3"/>
  <c r="L83" i="3"/>
  <c r="G76" i="3"/>
  <c r="G77" i="3"/>
  <c r="G78" i="3"/>
  <c r="G79" i="3"/>
  <c r="G80" i="3"/>
  <c r="G81" i="3"/>
  <c r="G82" i="3"/>
  <c r="G83" i="3"/>
  <c r="C76" i="3"/>
  <c r="C77" i="3"/>
  <c r="C78" i="3"/>
  <c r="C79" i="3"/>
  <c r="C80" i="3"/>
  <c r="K80" i="3" s="1"/>
  <c r="C81" i="3"/>
  <c r="C82" i="3"/>
  <c r="P82" i="3" s="1"/>
  <c r="C83" i="3"/>
  <c r="L84" i="3"/>
  <c r="G84" i="3"/>
  <c r="C84" i="3"/>
  <c r="D75" i="3"/>
  <c r="E75" i="3"/>
  <c r="F75" i="3"/>
  <c r="H75" i="3"/>
  <c r="I75" i="3"/>
  <c r="J75" i="3"/>
  <c r="M75" i="3"/>
  <c r="N75" i="3"/>
  <c r="O75" i="3"/>
  <c r="P89" i="3"/>
  <c r="P92" i="3"/>
  <c r="P93" i="3"/>
  <c r="P94" i="3"/>
  <c r="P96" i="3"/>
  <c r="P97" i="3"/>
  <c r="P98" i="3"/>
  <c r="K89" i="3"/>
  <c r="K92" i="3"/>
  <c r="K93" i="3"/>
  <c r="K94" i="3"/>
  <c r="K96" i="3"/>
  <c r="K97" i="3"/>
  <c r="P99" i="3"/>
  <c r="P100" i="3"/>
  <c r="P101" i="3"/>
  <c r="P102" i="3"/>
  <c r="P103" i="3"/>
  <c r="P104" i="3"/>
  <c r="P105" i="3"/>
  <c r="K98" i="3"/>
  <c r="K99" i="3"/>
  <c r="K100" i="3"/>
  <c r="K101" i="3"/>
  <c r="K102" i="3"/>
  <c r="K103" i="3"/>
  <c r="K104" i="3"/>
  <c r="K105" i="3"/>
  <c r="P61" i="3"/>
  <c r="P63" i="3"/>
  <c r="K61" i="3"/>
  <c r="K63" i="3"/>
  <c r="L41" i="3"/>
  <c r="L40" i="3"/>
  <c r="L39" i="3"/>
  <c r="L38" i="3"/>
  <c r="G41" i="3"/>
  <c r="G40" i="3"/>
  <c r="G39" i="3"/>
  <c r="G38" i="3"/>
  <c r="C39" i="3"/>
  <c r="C40" i="3"/>
  <c r="C41" i="3"/>
  <c r="C38" i="3"/>
  <c r="M37" i="3"/>
  <c r="N37" i="3"/>
  <c r="O37" i="3"/>
  <c r="D37" i="3"/>
  <c r="E37" i="3"/>
  <c r="F37" i="3"/>
  <c r="H37" i="3"/>
  <c r="I37" i="3"/>
  <c r="J37" i="3"/>
  <c r="L46" i="3"/>
  <c r="L45" i="3"/>
  <c r="L44" i="3"/>
  <c r="G46" i="3"/>
  <c r="G45" i="3"/>
  <c r="G44" i="3"/>
  <c r="C45" i="3"/>
  <c r="C46" i="3"/>
  <c r="C44" i="3"/>
  <c r="D43" i="3"/>
  <c r="E43" i="3"/>
  <c r="F43" i="3"/>
  <c r="H43" i="3"/>
  <c r="I43" i="3"/>
  <c r="J43" i="3"/>
  <c r="M43" i="3"/>
  <c r="N43" i="3"/>
  <c r="O43" i="3"/>
  <c r="L49" i="3"/>
  <c r="L48" i="3"/>
  <c r="G49" i="3"/>
  <c r="G48" i="3"/>
  <c r="C49" i="3"/>
  <c r="C48" i="3"/>
  <c r="D47" i="3"/>
  <c r="E47" i="3"/>
  <c r="F47" i="3"/>
  <c r="H47" i="3"/>
  <c r="I47" i="3"/>
  <c r="J47" i="3"/>
  <c r="M47" i="3"/>
  <c r="N47" i="3"/>
  <c r="O47" i="3"/>
  <c r="L51" i="3"/>
  <c r="L50" i="3" s="1"/>
  <c r="G51" i="3"/>
  <c r="G50" i="3" s="1"/>
  <c r="C51" i="3"/>
  <c r="C50" i="3" s="1"/>
  <c r="D50" i="3"/>
  <c r="E50" i="3"/>
  <c r="F50" i="3"/>
  <c r="H50" i="3"/>
  <c r="I50" i="3"/>
  <c r="J50" i="3"/>
  <c r="M50" i="3"/>
  <c r="N50" i="3"/>
  <c r="O50" i="3"/>
  <c r="D52" i="3"/>
  <c r="E52" i="3"/>
  <c r="F52" i="3"/>
  <c r="H52" i="3"/>
  <c r="I52" i="3"/>
  <c r="J52" i="3"/>
  <c r="M52" i="3"/>
  <c r="N52" i="3"/>
  <c r="O52" i="3"/>
  <c r="L53" i="3"/>
  <c r="G53" i="3"/>
  <c r="G52" i="3" s="1"/>
  <c r="C53" i="3"/>
  <c r="C52" i="3" s="1"/>
  <c r="L55" i="3"/>
  <c r="L56" i="3"/>
  <c r="G56" i="3"/>
  <c r="G55" i="3"/>
  <c r="C56" i="3"/>
  <c r="C55" i="3"/>
  <c r="D54" i="3"/>
  <c r="E54" i="3"/>
  <c r="F54" i="3"/>
  <c r="H54" i="3"/>
  <c r="I54" i="3"/>
  <c r="J54" i="3"/>
  <c r="M54" i="3"/>
  <c r="N54" i="3"/>
  <c r="O54" i="3"/>
  <c r="P59" i="3"/>
  <c r="K59" i="3"/>
  <c r="K258" i="3"/>
  <c r="K263" i="3"/>
  <c r="K264" i="3"/>
  <c r="K335" i="3"/>
  <c r="K337" i="3"/>
  <c r="K352" i="3"/>
  <c r="K353" i="3"/>
  <c r="K385" i="3"/>
  <c r="K386" i="3"/>
  <c r="K468" i="3"/>
  <c r="K469" i="3"/>
  <c r="K497" i="3"/>
  <c r="K498" i="3"/>
  <c r="K556" i="3"/>
  <c r="K613" i="3"/>
  <c r="K614" i="3"/>
  <c r="K615" i="3"/>
  <c r="K662" i="3"/>
  <c r="K663" i="3"/>
  <c r="K723" i="3"/>
  <c r="K755" i="3"/>
  <c r="K793" i="3"/>
  <c r="K929" i="3"/>
  <c r="K930" i="3"/>
  <c r="K931" i="3"/>
  <c r="K932" i="3"/>
  <c r="K933" i="3"/>
  <c r="K934" i="3"/>
  <c r="P258" i="3"/>
  <c r="P263" i="3"/>
  <c r="P264" i="3"/>
  <c r="P327" i="3"/>
  <c r="P334" i="3"/>
  <c r="P335" i="3"/>
  <c r="P336" i="3"/>
  <c r="P337" i="3"/>
  <c r="P338" i="3"/>
  <c r="P352" i="3"/>
  <c r="P353" i="3"/>
  <c r="P385" i="3"/>
  <c r="P386" i="3"/>
  <c r="P468" i="3"/>
  <c r="P469" i="3"/>
  <c r="P497" i="3"/>
  <c r="P498" i="3"/>
  <c r="P556" i="3"/>
  <c r="P613" i="3"/>
  <c r="P614" i="3"/>
  <c r="P615" i="3"/>
  <c r="P662" i="3"/>
  <c r="P663" i="3"/>
  <c r="P723" i="3"/>
  <c r="P793" i="3"/>
  <c r="P809" i="3"/>
  <c r="P810" i="3"/>
  <c r="P929" i="3"/>
  <c r="P930" i="3"/>
  <c r="P931" i="3"/>
  <c r="P932" i="3"/>
  <c r="P933" i="3"/>
  <c r="P934" i="3"/>
  <c r="L30" i="3"/>
  <c r="L29" i="3"/>
  <c r="L28" i="3"/>
  <c r="L27" i="3"/>
  <c r="L26" i="3"/>
  <c r="L25" i="3"/>
  <c r="G30" i="3"/>
  <c r="G29" i="3"/>
  <c r="G28" i="3"/>
  <c r="G27" i="3"/>
  <c r="G26" i="3"/>
  <c r="G25" i="3"/>
  <c r="C28" i="3"/>
  <c r="C29" i="3"/>
  <c r="P29" i="3" s="1"/>
  <c r="C30" i="3"/>
  <c r="C27" i="3"/>
  <c r="P27" i="3" s="1"/>
  <c r="C26" i="3"/>
  <c r="P26" i="3" s="1"/>
  <c r="C25" i="3"/>
  <c r="L34" i="3"/>
  <c r="L33" i="3"/>
  <c r="L32" i="3"/>
  <c r="G34" i="3"/>
  <c r="G33" i="3"/>
  <c r="G32" i="3"/>
  <c r="C34" i="3"/>
  <c r="C33" i="3"/>
  <c r="C32" i="3"/>
  <c r="D24" i="3"/>
  <c r="E24" i="3"/>
  <c r="F24" i="3"/>
  <c r="H24" i="3"/>
  <c r="I24" i="3"/>
  <c r="J24" i="3"/>
  <c r="M24" i="3"/>
  <c r="N24" i="3"/>
  <c r="O24" i="3"/>
  <c r="D31" i="3"/>
  <c r="E31" i="3"/>
  <c r="F31" i="3"/>
  <c r="H31" i="3"/>
  <c r="I31" i="3"/>
  <c r="J31" i="3"/>
  <c r="M31" i="3"/>
  <c r="N31" i="3"/>
  <c r="O31" i="3"/>
  <c r="L22" i="3"/>
  <c r="L21" i="3"/>
  <c r="L20" i="3"/>
  <c r="G22" i="3"/>
  <c r="G21" i="3"/>
  <c r="G20" i="3"/>
  <c r="C21" i="3"/>
  <c r="C22" i="3"/>
  <c r="C20" i="3"/>
  <c r="D19" i="3"/>
  <c r="E19" i="3"/>
  <c r="F19" i="3"/>
  <c r="H19" i="3"/>
  <c r="I19" i="3"/>
  <c r="J19" i="3"/>
  <c r="M19" i="3"/>
  <c r="N19" i="3"/>
  <c r="O19" i="3"/>
  <c r="K15" i="3"/>
  <c r="D8" i="3"/>
  <c r="D7" i="3" s="1"/>
  <c r="E8" i="3"/>
  <c r="E7" i="3" s="1"/>
  <c r="F8" i="3"/>
  <c r="F7" i="3" s="1"/>
  <c r="H8" i="3"/>
  <c r="H7" i="3" s="1"/>
  <c r="I8" i="3"/>
  <c r="I7" i="3" s="1"/>
  <c r="J8" i="3"/>
  <c r="J7" i="3" s="1"/>
  <c r="M8" i="3"/>
  <c r="M7" i="3" s="1"/>
  <c r="N8" i="3"/>
  <c r="N7" i="3" s="1"/>
  <c r="O8" i="3"/>
  <c r="O7" i="3" s="1"/>
  <c r="D12" i="3"/>
  <c r="D11" i="3" s="1"/>
  <c r="E12" i="3"/>
  <c r="E11" i="3" s="1"/>
  <c r="F12" i="3"/>
  <c r="F11" i="3" s="1"/>
  <c r="H12" i="3"/>
  <c r="H11" i="3" s="1"/>
  <c r="I12" i="3"/>
  <c r="I11" i="3" s="1"/>
  <c r="J12" i="3"/>
  <c r="J11" i="3" s="1"/>
  <c r="M12" i="3"/>
  <c r="M11" i="3" s="1"/>
  <c r="N12" i="3"/>
  <c r="N11" i="3" s="1"/>
  <c r="O12" i="3"/>
  <c r="O11" i="3" s="1"/>
  <c r="L13" i="3"/>
  <c r="G13" i="3"/>
  <c r="C13" i="3"/>
  <c r="L14" i="3"/>
  <c r="G14" i="3"/>
  <c r="C14" i="3"/>
  <c r="K810" i="3" l="1"/>
  <c r="P722" i="3"/>
  <c r="C878" i="3"/>
  <c r="K878" i="3" s="1"/>
  <c r="P754" i="3"/>
  <c r="K70" i="3"/>
  <c r="P912" i="3"/>
  <c r="K912" i="3"/>
  <c r="K879" i="3"/>
  <c r="P879" i="3"/>
  <c r="P25" i="3"/>
  <c r="G165" i="3"/>
  <c r="G134" i="3" s="1"/>
  <c r="L165" i="3"/>
  <c r="L134" i="3" s="1"/>
  <c r="K58" i="3"/>
  <c r="C165" i="3"/>
  <c r="N42" i="3"/>
  <c r="N36" i="3" s="1"/>
  <c r="N35" i="3" s="1"/>
  <c r="P58" i="3"/>
  <c r="L12" i="3"/>
  <c r="L11" i="3" s="1"/>
  <c r="P79" i="3"/>
  <c r="K153" i="3"/>
  <c r="C141" i="3"/>
  <c r="P20" i="3"/>
  <c r="P153" i="3"/>
  <c r="K66" i="3"/>
  <c r="L54" i="3"/>
  <c r="P49" i="3"/>
  <c r="J42" i="3"/>
  <c r="J36" i="3" s="1"/>
  <c r="J35" i="3" s="1"/>
  <c r="E42" i="3"/>
  <c r="E36" i="3" s="1"/>
  <c r="E35" i="3" s="1"/>
  <c r="K128" i="3"/>
  <c r="P128" i="3"/>
  <c r="G90" i="3"/>
  <c r="P32" i="3"/>
  <c r="K28" i="3"/>
  <c r="O42" i="3"/>
  <c r="O36" i="3" s="1"/>
  <c r="O35" i="3" s="1"/>
  <c r="H42" i="3"/>
  <c r="H36" i="3" s="1"/>
  <c r="H35" i="3" s="1"/>
  <c r="K69" i="3"/>
  <c r="C90" i="3"/>
  <c r="C86" i="3" s="1"/>
  <c r="C85" i="3" s="1"/>
  <c r="P56" i="3"/>
  <c r="K32" i="3"/>
  <c r="K25" i="3"/>
  <c r="K56" i="3"/>
  <c r="F42" i="3"/>
  <c r="F36" i="3" s="1"/>
  <c r="F35" i="3" s="1"/>
  <c r="P69" i="3"/>
  <c r="P73" i="3"/>
  <c r="L90" i="3"/>
  <c r="K91" i="3"/>
  <c r="P91" i="3"/>
  <c r="P106" i="3"/>
  <c r="K106" i="3"/>
  <c r="K73" i="3"/>
  <c r="P76" i="3"/>
  <c r="K77" i="3"/>
  <c r="P81" i="3"/>
  <c r="P72" i="3"/>
  <c r="P67" i="3"/>
  <c r="P71" i="3"/>
  <c r="K20" i="3"/>
  <c r="P77" i="3"/>
  <c r="M64" i="3"/>
  <c r="M57" i="3" s="1"/>
  <c r="F64" i="3"/>
  <c r="F57" i="3" s="1"/>
  <c r="K55" i="3"/>
  <c r="I42" i="3"/>
  <c r="I36" i="3" s="1"/>
  <c r="I35" i="3" s="1"/>
  <c r="D42" i="3"/>
  <c r="D36" i="3" s="1"/>
  <c r="D35" i="3" s="1"/>
  <c r="P68" i="3"/>
  <c r="J64" i="3"/>
  <c r="J57" i="3" s="1"/>
  <c r="E64" i="3"/>
  <c r="E57" i="3" s="1"/>
  <c r="P70" i="3"/>
  <c r="O64" i="3"/>
  <c r="O57" i="3" s="1"/>
  <c r="I64" i="3"/>
  <c r="I57" i="3" s="1"/>
  <c r="D64" i="3"/>
  <c r="D57" i="3" s="1"/>
  <c r="G12" i="3"/>
  <c r="G11" i="3" s="1"/>
  <c r="C47" i="3"/>
  <c r="L47" i="3"/>
  <c r="M42" i="3"/>
  <c r="M36" i="3" s="1"/>
  <c r="M35" i="3" s="1"/>
  <c r="K82" i="3"/>
  <c r="K78" i="3"/>
  <c r="N64" i="3"/>
  <c r="N57" i="3" s="1"/>
  <c r="H64" i="3"/>
  <c r="H57" i="3" s="1"/>
  <c r="P66" i="3"/>
  <c r="K71" i="3"/>
  <c r="K72" i="3"/>
  <c r="G65" i="3"/>
  <c r="P74" i="3"/>
  <c r="C65" i="3"/>
  <c r="L65" i="3"/>
  <c r="K67" i="3"/>
  <c r="P78" i="3"/>
  <c r="P80" i="3"/>
  <c r="K81" i="3"/>
  <c r="K83" i="3"/>
  <c r="P83" i="3"/>
  <c r="G75" i="3"/>
  <c r="L75" i="3"/>
  <c r="K76" i="3"/>
  <c r="K79" i="3"/>
  <c r="C75" i="3"/>
  <c r="K84" i="3"/>
  <c r="P84" i="3"/>
  <c r="P41" i="3"/>
  <c r="P33" i="3"/>
  <c r="P46" i="3"/>
  <c r="K34" i="3"/>
  <c r="K45" i="3"/>
  <c r="L37" i="3"/>
  <c r="K22" i="3"/>
  <c r="G37" i="3"/>
  <c r="K41" i="3"/>
  <c r="C37" i="3"/>
  <c r="P40" i="3"/>
  <c r="K40" i="3"/>
  <c r="P44" i="3"/>
  <c r="K44" i="3"/>
  <c r="L43" i="3"/>
  <c r="L42" i="3" s="1"/>
  <c r="G43" i="3"/>
  <c r="C43" i="3"/>
  <c r="P45" i="3"/>
  <c r="K46" i="3"/>
  <c r="G47" i="3"/>
  <c r="P48" i="3"/>
  <c r="K48" i="3"/>
  <c r="K49" i="3"/>
  <c r="L52" i="3"/>
  <c r="G54" i="3"/>
  <c r="C54" i="3"/>
  <c r="P55" i="3"/>
  <c r="K33" i="3"/>
  <c r="P34" i="3"/>
  <c r="K26" i="3"/>
  <c r="K30" i="3"/>
  <c r="K21" i="3"/>
  <c r="K27" i="3"/>
  <c r="P22" i="3"/>
  <c r="K29" i="3"/>
  <c r="P21" i="3"/>
  <c r="G24" i="3"/>
  <c r="L24" i="3"/>
  <c r="O23" i="3"/>
  <c r="O18" i="3" s="1"/>
  <c r="O17" i="3" s="1"/>
  <c r="N23" i="3"/>
  <c r="N18" i="3" s="1"/>
  <c r="N17" i="3" s="1"/>
  <c r="P28" i="3"/>
  <c r="M23" i="3"/>
  <c r="M18" i="3" s="1"/>
  <c r="M17" i="3" s="1"/>
  <c r="E23" i="3"/>
  <c r="E18" i="3" s="1"/>
  <c r="E17" i="3" s="1"/>
  <c r="P30" i="3"/>
  <c r="J23" i="3"/>
  <c r="J18" i="3" s="1"/>
  <c r="J17" i="3" s="1"/>
  <c r="I23" i="3"/>
  <c r="I18" i="3" s="1"/>
  <c r="I17" i="3" s="1"/>
  <c r="H23" i="3"/>
  <c r="H18" i="3" s="1"/>
  <c r="H17" i="3" s="1"/>
  <c r="F23" i="3"/>
  <c r="F18" i="3" s="1"/>
  <c r="F17" i="3" s="1"/>
  <c r="D23" i="3"/>
  <c r="D18" i="3" s="1"/>
  <c r="D17" i="3" s="1"/>
  <c r="G31" i="3"/>
  <c r="C31" i="3"/>
  <c r="L31" i="3"/>
  <c r="C24" i="3"/>
  <c r="G19" i="3"/>
  <c r="L19" i="3"/>
  <c r="C19" i="3"/>
  <c r="P13" i="3"/>
  <c r="C12" i="3"/>
  <c r="C11" i="3" s="1"/>
  <c r="L15" i="3"/>
  <c r="P15" i="3" s="1"/>
  <c r="L10" i="3"/>
  <c r="G10" i="3"/>
  <c r="C10" i="3"/>
  <c r="L9" i="3"/>
  <c r="L8" i="3" s="1"/>
  <c r="L7" i="3" s="1"/>
  <c r="G9" i="3"/>
  <c r="G8" i="3" s="1"/>
  <c r="G7" i="3" s="1"/>
  <c r="C9" i="3"/>
  <c r="C8" i="3" s="1"/>
  <c r="C7" i="3" s="1"/>
  <c r="P878" i="3" l="1"/>
  <c r="P11" i="3"/>
  <c r="P165" i="3"/>
  <c r="K165" i="3"/>
  <c r="N16" i="3"/>
  <c r="I16" i="3"/>
  <c r="M16" i="3"/>
  <c r="P47" i="3"/>
  <c r="D16" i="3"/>
  <c r="C135" i="3"/>
  <c r="P141" i="3"/>
  <c r="K141" i="3"/>
  <c r="J16" i="3"/>
  <c r="F16" i="3"/>
  <c r="H16" i="3"/>
  <c r="E16" i="3"/>
  <c r="O16" i="3"/>
  <c r="C42" i="3"/>
  <c r="P42" i="3" s="1"/>
  <c r="K47" i="3"/>
  <c r="G42" i="3"/>
  <c r="K90" i="3"/>
  <c r="G86" i="3"/>
  <c r="P90" i="3"/>
  <c r="L86" i="3"/>
  <c r="K54" i="3"/>
  <c r="G64" i="3"/>
  <c r="G57" i="3" s="1"/>
  <c r="L64" i="3"/>
  <c r="C64" i="3"/>
  <c r="K65" i="3"/>
  <c r="P65" i="3"/>
  <c r="K75" i="3"/>
  <c r="P75" i="3"/>
  <c r="P24" i="3"/>
  <c r="P37" i="3"/>
  <c r="L36" i="3"/>
  <c r="K37" i="3"/>
  <c r="P39" i="3"/>
  <c r="K39" i="3"/>
  <c r="K43" i="3"/>
  <c r="P43" i="3"/>
  <c r="P54" i="3"/>
  <c r="P19" i="3"/>
  <c r="K24" i="3"/>
  <c r="L23" i="3"/>
  <c r="L18" i="3" s="1"/>
  <c r="L17" i="3" s="1"/>
  <c r="P31" i="3"/>
  <c r="K19" i="3"/>
  <c r="K31" i="3"/>
  <c r="G23" i="3"/>
  <c r="C23" i="3"/>
  <c r="P12" i="3"/>
  <c r="K12" i="3"/>
  <c r="P10" i="3"/>
  <c r="C6" i="3"/>
  <c r="K11" i="3"/>
  <c r="D6" i="3"/>
  <c r="E6" i="3"/>
  <c r="P920" i="3" l="1"/>
  <c r="K920" i="3"/>
  <c r="C36" i="3"/>
  <c r="C35" i="3" s="1"/>
  <c r="K42" i="3"/>
  <c r="D935" i="3"/>
  <c r="C134" i="3"/>
  <c r="P135" i="3"/>
  <c r="K135" i="3"/>
  <c r="E935" i="3"/>
  <c r="G36" i="3"/>
  <c r="L85" i="3"/>
  <c r="P85" i="3" s="1"/>
  <c r="P86" i="3"/>
  <c r="G85" i="3"/>
  <c r="K85" i="3" s="1"/>
  <c r="K86" i="3"/>
  <c r="K64" i="3"/>
  <c r="C57" i="3"/>
  <c r="K57" i="3" s="1"/>
  <c r="P64" i="3"/>
  <c r="L57" i="3"/>
  <c r="L35" i="3"/>
  <c r="P35" i="3" s="1"/>
  <c r="P38" i="3"/>
  <c r="K38" i="3"/>
  <c r="G18" i="3"/>
  <c r="K23" i="3"/>
  <c r="C18" i="3"/>
  <c r="P23" i="3"/>
  <c r="J6" i="3"/>
  <c r="J935" i="3" s="1"/>
  <c r="N6" i="3"/>
  <c r="N935" i="3" s="1"/>
  <c r="I6" i="3"/>
  <c r="I935" i="3" s="1"/>
  <c r="M6" i="3"/>
  <c r="M935" i="3" s="1"/>
  <c r="O6" i="3"/>
  <c r="O935" i="3" s="1"/>
  <c r="F6" i="3"/>
  <c r="F935" i="3" s="1"/>
  <c r="H6" i="3"/>
  <c r="K13" i="3"/>
  <c r="K36" i="3" l="1"/>
  <c r="P36" i="3"/>
  <c r="G35" i="3"/>
  <c r="K35" i="3" s="1"/>
  <c r="K134" i="3"/>
  <c r="P134" i="3"/>
  <c r="P57" i="3"/>
  <c r="L16" i="3"/>
  <c r="G17" i="3"/>
  <c r="K18" i="3"/>
  <c r="C17" i="3"/>
  <c r="P18" i="3"/>
  <c r="L6" i="3"/>
  <c r="G6" i="3"/>
  <c r="G16" i="3" l="1"/>
  <c r="P17" i="3"/>
  <c r="C16" i="3"/>
  <c r="K17" i="3"/>
  <c r="P6" i="3"/>
  <c r="L935" i="3"/>
  <c r="K6" i="3"/>
  <c r="K16" i="3" l="1"/>
  <c r="P16" i="3"/>
  <c r="G297" i="3"/>
  <c r="G296" i="3" s="1"/>
  <c r="G295" i="3" s="1"/>
  <c r="G294" i="3" s="1"/>
  <c r="G293" i="3" s="1"/>
  <c r="C297" i="3"/>
  <c r="K297" i="3" l="1"/>
  <c r="P297" i="3"/>
  <c r="C296" i="3"/>
  <c r="C295" i="3" s="1"/>
  <c r="C294" i="3" l="1"/>
  <c r="P295" i="3"/>
  <c r="K295" i="3"/>
  <c r="K296" i="3"/>
  <c r="P296" i="3"/>
  <c r="C293" i="3" l="1"/>
  <c r="P294" i="3"/>
  <c r="K294" i="3"/>
  <c r="P293" i="3" l="1"/>
  <c r="K293" i="3"/>
  <c r="C935" i="3"/>
  <c r="P935" i="3" l="1"/>
  <c r="G745" i="3"/>
  <c r="K745" i="3" s="1"/>
  <c r="H742" i="3"/>
  <c r="H739" i="3" s="1"/>
  <c r="G742" i="3" l="1"/>
  <c r="G739" i="3" l="1"/>
  <c r="K742" i="3"/>
  <c r="K739" i="3" l="1"/>
  <c r="G752" i="3"/>
  <c r="K752" i="3" s="1"/>
  <c r="G751" i="3"/>
  <c r="K751" i="3" s="1"/>
  <c r="H750" i="3"/>
  <c r="H734" i="3" s="1"/>
  <c r="H728" i="3" s="1"/>
  <c r="H722" i="3" s="1"/>
  <c r="H935" i="3" s="1"/>
  <c r="G750" i="3" l="1"/>
  <c r="K750" i="3" s="1"/>
  <c r="G734" i="3" l="1"/>
  <c r="G728" i="3" s="1"/>
  <c r="K734" i="3" l="1"/>
  <c r="K728" i="3"/>
  <c r="G722" i="3"/>
  <c r="K722" i="3" l="1"/>
  <c r="G935" i="3"/>
  <c r="K935" i="3" s="1"/>
</calcChain>
</file>

<file path=xl/sharedStrings.xml><?xml version="1.0" encoding="utf-8"?>
<sst xmlns="http://schemas.openxmlformats.org/spreadsheetml/2006/main" count="2680" uniqueCount="1432">
  <si>
    <t>% исполнения муниципальной программы</t>
  </si>
  <si>
    <t>Причины невыполнения/несвоевременного выполнения/текущая стадия выполнения</t>
  </si>
  <si>
    <t>Всего</t>
  </si>
  <si>
    <t>межбюджетные транферты</t>
  </si>
  <si>
    <t>внебюджетные источники</t>
  </si>
  <si>
    <t>I.</t>
  </si>
  <si>
    <t>1.</t>
  </si>
  <si>
    <t>1.1</t>
  </si>
  <si>
    <t>II.</t>
  </si>
  <si>
    <t>III.</t>
  </si>
  <si>
    <t>IV.</t>
  </si>
  <si>
    <t>V.</t>
  </si>
  <si>
    <t>VI.</t>
  </si>
  <si>
    <t>VII.</t>
  </si>
  <si>
    <t>IX.</t>
  </si>
  <si>
    <t>X.</t>
  </si>
  <si>
    <t>XI.</t>
  </si>
  <si>
    <t>XII.</t>
  </si>
  <si>
    <t>XIII.</t>
  </si>
  <si>
    <t>XIV.</t>
  </si>
  <si>
    <t>VIII.</t>
  </si>
  <si>
    <t>XV.</t>
  </si>
  <si>
    <t>ВСЕГО по муниципальным программам:</t>
  </si>
  <si>
    <t>2.</t>
  </si>
  <si>
    <t>2.3</t>
  </si>
  <si>
    <t>1.2</t>
  </si>
  <si>
    <t>3.3</t>
  </si>
  <si>
    <t>2=3+4+5+6</t>
  </si>
  <si>
    <t>7=8+9+10+11</t>
  </si>
  <si>
    <t>12=7/2</t>
  </si>
  <si>
    <t>12=13+14+15+16</t>
  </si>
  <si>
    <t>Сооружение перехватывающих парковок</t>
  </si>
  <si>
    <t>Приобретение коммунальной,дорожной техники и прочего оборудования для нужд дорожного хозяйства Щёлковского муниципального района</t>
  </si>
  <si>
    <t>-</t>
  </si>
  <si>
    <r>
      <rPr>
        <b/>
        <sz val="22"/>
        <rFont val="Times New Roman"/>
        <family val="1"/>
        <charset val="204"/>
      </rPr>
      <t>Выполнено (тыс. руб.)</t>
    </r>
    <r>
      <rPr>
        <sz val="22"/>
        <rFont val="Times New Roman"/>
        <family val="1"/>
        <charset val="204"/>
      </rPr>
      <t xml:space="preserve">
</t>
    </r>
    <r>
      <rPr>
        <i/>
        <sz val="22"/>
        <rFont val="Times New Roman"/>
        <family val="1"/>
        <charset val="204"/>
      </rPr>
      <t xml:space="preserve"> "Исполнение  муниципальных программ 
(фактический расход)"</t>
    </r>
  </si>
  <si>
    <r>
      <rPr>
        <b/>
        <sz val="22"/>
        <rFont val="Times New Roman"/>
        <family val="1"/>
        <charset val="204"/>
      </rPr>
      <t>Профинансировано (тыс.руб.)</t>
    </r>
    <r>
      <rPr>
        <sz val="22"/>
        <rFont val="Times New Roman"/>
        <family val="1"/>
        <charset val="204"/>
      </rPr>
      <t xml:space="preserve">
</t>
    </r>
    <r>
      <rPr>
        <i/>
        <sz val="22"/>
        <rFont val="Times New Roman"/>
        <family val="1"/>
        <charset val="204"/>
      </rPr>
      <t>"Исполнение  муниципальных программ  
(кассовый расход)"</t>
    </r>
  </si>
  <si>
    <t>Годовой отчёт (Сводный годовой отчёт) о реализации  муниципальных программ городского округа Щёлково за 2020 год в разрезе мероприятий</t>
  </si>
  <si>
    <r>
      <t>Объем финансирования на 2020 год  (тыс. руб.)
"</t>
    </r>
    <r>
      <rPr>
        <i/>
        <sz val="22"/>
        <rFont val="Times New Roman"/>
        <family val="1"/>
        <charset val="204"/>
      </rPr>
      <t>Утверждено по муниципальной программе"</t>
    </r>
  </si>
  <si>
    <t>Наименование муниципальных программ (подпрограмм) городского округа Щёлково в разрезе мероприятий</t>
  </si>
  <si>
    <t>Здравоохранение</t>
  </si>
  <si>
    <t>Подпрограмма: 1 Профилактика заболеваний и формирование здорового образа жизни. Развитие первичной медико-санитарной помощи</t>
  </si>
  <si>
    <t>Основное мероприятие 03 «Развитие первичной медико-санитарной помощи, а также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</si>
  <si>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Мероприятие 3.1 «Проведение профилактических медицинских осмотров и диспансеризации населения, работающего на предприятиях »</t>
  </si>
  <si>
    <t>средства бюджета ГОЩ</t>
  </si>
  <si>
    <t>Подпрограмма: 5 Финансовое обеспечение системы организации медицинской помощи</t>
  </si>
  <si>
    <t>Основное мероприятие 03 «Развитие мер социальной поддержки медицинских работников»</t>
  </si>
  <si>
    <t>Мероприятие 3.1 «Стимулирование привлечения медицинских и фармацевтических работников для работы в медицинских организациях»</t>
  </si>
  <si>
    <t>Мероприятие 3.2 «Установление медицинским и фармацевтическим работникам медицинских организаций дополнительных гарантий и мер социальной поддержки»</t>
  </si>
  <si>
    <t>Культура</t>
  </si>
  <si>
    <t>XVI.</t>
  </si>
  <si>
    <t>XVII.</t>
  </si>
  <si>
    <t>XVIII.</t>
  </si>
  <si>
    <t>XIX.</t>
  </si>
  <si>
    <t>Образование</t>
  </si>
  <si>
    <t>Социальная защита населения</t>
  </si>
  <si>
    <t>Спорт</t>
  </si>
  <si>
    <t>Развитие сельского хозяйства</t>
  </si>
  <si>
    <t>Экология и окружающая среда</t>
  </si>
  <si>
    <t>Безопасность и обеспечение безопасности жизнедеятельности населения</t>
  </si>
  <si>
    <t>Жилище</t>
  </si>
  <si>
    <t>Развитие инженерной инфраструктуры и энергоэффективности</t>
  </si>
  <si>
    <t>Предпринимательство</t>
  </si>
  <si>
    <t>Управление имуществом и муниципальными финансами</t>
  </si>
  <si>
    <t>Развитие институтов гражданского общества, повышения эффективности местного самоуправления и реализация молодежной политики</t>
  </si>
  <si>
    <t>Развитие и функционирование дорожно-транспортного комплекса</t>
  </si>
  <si>
    <t>Цифровое муниципальное образование</t>
  </si>
  <si>
    <t>Архитектура и градостроительство</t>
  </si>
  <si>
    <t>Формирование современной комфортной городской среды</t>
  </si>
  <si>
    <t>Строительство объектов социальной инфраструктуры</t>
  </si>
  <si>
    <t>Переселение граждан из аварийного жилищного фонда</t>
  </si>
  <si>
    <t>Подпрограмма: 2 Развитие музейного дела в Московской области</t>
  </si>
  <si>
    <t>Основное мероприятие 01 «Обеспечение выполнения функций муниципальных музеев»</t>
  </si>
  <si>
    <t>Мероприятие 1.1 «Расходы на обеспечение деятельности (оказание услуг) муниципальных учреждений - музеи, галереи»</t>
  </si>
  <si>
    <t>Мероприятие 1.1.1 «Расходы на обеспечение деятельности (оказание услуг) МБУК ГОЩ "ЩИКМ"»</t>
  </si>
  <si>
    <t>Мероприятие 1.1.2 «Расходы на обеспечение деятельности (оказание услуг) МБУК ГОЩ "ЩХГ"»</t>
  </si>
  <si>
    <t>Мероприятие 1.1.3 «Расходы на обеспечение деятельности (оказание услуг) МБУК ГОЩ Историко-краеведческий музей "Усадьба Фряново"»</t>
  </si>
  <si>
    <t>Мероприятие 1.2 «Укрепление материально-технической базы и проведение текущего ремонта учреждений музеев, галерей»</t>
  </si>
  <si>
    <t>Мероприятие 1.2.1 «Укрепление материально-технической базы учреждений музеев, галерей»</t>
  </si>
  <si>
    <t>Мероприятие 1.2.1.1 « Приобретение музейного оборудования: увлажнитель воздуха для обеспечения температурно-влажностного режима в экспозиционных залах и фондохранилищах, горизонтальные витрины для МБУК ГОЩ Историко краеведческий музей "Усадьба Фряново"»</t>
  </si>
  <si>
    <t>Мероприятие 1.2.1.2 «Обеспечение автоматизированных рабочих мест МБУК ГОЩ Историко-краеведческий музей "Усадьба Фряново"»</t>
  </si>
  <si>
    <t>Мероприятие 1.2.1.3 «Обеспечение автоматизированных рабочих мест МБУК ГОЩ "ЩХГ"»</t>
  </si>
  <si>
    <t>Мероприятие 1.2.1.4 «Публикация книги МБУК ГОЩ Историко-краеведческий музей "Усадьба Фряново"»</t>
  </si>
  <si>
    <t>Мероприятие 1.2.1.5 «Приобретение звукового оборудования МБУК ГОЩ Историко-краеведческий музей "Усадьба Фряново"»</t>
  </si>
  <si>
    <t>Мероприятие 1.2.1.6 «Приобретение лазерного проектора, экрана и интерактивного стола для МБУК ГОЩ "ЩИКМ"»</t>
  </si>
  <si>
    <t>Мероприятие 1.2.2 «Проведение текущего ремонта учреждений музеев, галерей»</t>
  </si>
  <si>
    <t>Мероприятие 1.2.2.1 «Ремонт подвального входного колодца (приямка), КОЗ 03.06.06.10 – работы по ремонту муниципальных помещений (ОКПД 45.25.62.190) для МБУК ГОЩ «Историко-краеведческий музей «Усадьба Фряново»»</t>
  </si>
  <si>
    <t>Мероприятие 1.2.2.2 «Проведение текущего ремонта МБУК ГОЩ Историко-краеведческий музей "Усадьба Фряново"»</t>
  </si>
  <si>
    <t>Мероприятие 1.2.2.3 «Текущий ремонт МБУК ГОЩ "ЩИКМ"»</t>
  </si>
  <si>
    <t>мероприятие не исполнено в связи с перераспределением средств бюджета городского округа Щёлково на иные цели в учреждения культуры</t>
  </si>
  <si>
    <t>Подпрограмма: 3 Развитие библиотечного дела в Московской области</t>
  </si>
  <si>
    <t>Основное мероприятие 01 «Организация библиотечного обслуживания населения муниципальными библиотеками Московской области»</t>
  </si>
  <si>
    <t>Мероприятие 1.2 «Расходы на обеспечение деятельности (оказание услуг) муниципальных учреждений - библиотеки»</t>
  </si>
  <si>
    <t>Мероприятие 1.2.1 «Расходы на обеспечение деятельности (оказание услуг) МБУК ГОЩ "ЩЦБ"»</t>
  </si>
  <si>
    <t>Мероприятие 1.2.2 «Расходы на обеспечение деятельности (оказание услуг) МУ ГОЩ "ЩГБ"»</t>
  </si>
  <si>
    <t>Мероприятие 1.2.3 «Расходы на обеспечение деятельности (оказание услуг) МБУК ГОЩ "ЦБС Фряново"»</t>
  </si>
  <si>
    <t>Мероприятие 1.2.4 «Расходы на обеспечение деятельности (оказание услуг) МБУК ГОЩ "Монинская библиотека"»</t>
  </si>
  <si>
    <t>Мероприятие 1.4 «Укрепление материально-технической базы и проведение текущего ремонта библиотек»</t>
  </si>
  <si>
    <t>Мероприятие 1.4.1 «Укрепление материально-технической базы библиотек»</t>
  </si>
  <si>
    <t>Мероприятие 1.4.1.1 «Обеспечение автоматизированных рабочих мест МБУК ГОЩ "ЦБС Фряново"»</t>
  </si>
  <si>
    <t>Мероприятие 1.4.1.2 «Обеспечение автоматизированных рабочих мест МБУК ГОЩ "ЩЦБ"»</t>
  </si>
  <si>
    <t>Мероприятие 1.4.1.3 «Приобретение мебели МБУК ГОЩ "ЩЦБ"»</t>
  </si>
  <si>
    <t>Мероприятие 1.4.2 «Проведение текущего ремонта библиотек»</t>
  </si>
  <si>
    <t>Мероприятие 1.4.2.1 «Текущий ремонт МБУК ГОЩ "ЦБС Фряново"»</t>
  </si>
  <si>
    <t>Мероприятие 1.4.2.2 «Текущий ремонт МБУК ГОЩ "ЩЦБ"»</t>
  </si>
  <si>
    <t>Мероприятие 1.5 «Комплектование книжных фондов муниципальных общедоступных библиотек»</t>
  </si>
  <si>
    <t>Мероприятие 1.5.1 «Субсидия, предоставляемая из бюджета Московской области на комплектование книжных фондов муниципальных общедоступных библиотек»</t>
  </si>
  <si>
    <t>Мероприятие 1.6 «Комплектование книжных фондов муниципальных общедоступных библиотек за счет средств местного бюджета»</t>
  </si>
  <si>
    <t>Мероприятие 1.6.1 «Комплектование книжных фондов МБУК ГОЩ "ЩЦБ"»</t>
  </si>
  <si>
    <t>Мероприятие 1.7 «Организация библиотечного обслуживания населения, комплектование и обеспечение сохранности библиотечных фондов библиотек городского округа»</t>
  </si>
  <si>
    <t>Мероприятие 1.7.1 «Комплектование книжных фондов МБУК ГОЩ "ЩЦБ"»</t>
  </si>
  <si>
    <t>Мероприятие 1.7.2 «Подписка периодических изданий МБУК ГОЩ "ЩЦБ"»</t>
  </si>
  <si>
    <t>Дополнительное соглашение о расторжении Соглашения от 14.02.2020 № 08/18 о предоставлении субсидии на комплектование книжных фондов № 08/18-1 от 27.08.2020 с Министерством культуры Московской области</t>
  </si>
  <si>
    <t>Подпрограмма: 4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</si>
  <si>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01 «Обеспечение функций театрально-концертных учреждений»</t>
  </si>
  <si>
    <t>Мероприятие 1.1 «Поддержка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</si>
  <si>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Мероприятие 1.3 «Расходы на обеспечение деятельности (оказание услуг) муниципальных учреждений - театрально-концертные организации»</t>
  </si>
  <si>
    <t>Мероприятие 1.3.1 «Расходы на обеспечение деятельности (оказание услуг) МАУК ГОЩ "Театрально-концертный центр "Щёлковский театр"»</t>
  </si>
  <si>
    <t>Мероприятие 1.5 «Мероприятия в сфере культуры»</t>
  </si>
  <si>
    <t>Мероприятие 1.5.1 «Мероприятия в сфере культуры МАУК ГОЩ "Театрально-концертный центр "Щёлковский театр"»</t>
  </si>
  <si>
    <t>Основное мероприятие 05 «Обеспечение функций культурно-досуговых учреждений»</t>
  </si>
  <si>
    <t>Мероприятие 5.1 «Расходы на обеспечение деятельности (оказание услуг) муниципальных учреждений - культурно-досуговые учреждения»</t>
  </si>
  <si>
    <t>Мероприятие 5.1.1 «Расходы на обеспечение деятельности (оказание услуг) МАУК ГОЩ "Центральный Дворец культуры"»</t>
  </si>
  <si>
    <t>Мероприятие 5.1.2 «Расходы на обеспечение деятельности (оказание услуг) МАУК ГОЩ "ДК им В.П.Чкалова"»</t>
  </si>
  <si>
    <t>Мероприятие 5.1.3 «Расходы на обеспечение деятельности (оказание услуг) МБУК ГОЩ "Централизованная клубная система Фряново"»</t>
  </si>
  <si>
    <t>Мероприятие 5.1.4 «Расходы на обеспечение деятельности (оказание услуг) МБУ ГОЩ КДЦ "Дом офицеров"»</t>
  </si>
  <si>
    <t>Мероприятие 5.1.5 «Расходы на обеспечение деятельности (оказание услуг) МБУК ГОЩ "Загорянский Дом культуры"»</t>
  </si>
  <si>
    <t>Мероприятие 5.1.6 «Расходы на обеспечение деятельности (оказание услуг) МБУК ГОЩ "Медвежье-Озерская централизованная клубная система"»</t>
  </si>
  <si>
    <t>Мероприятие 5.1.7 «Расходы на обеспечение деятельности (оказание услуг) МБУК ГОЩ Центр культуры и досуга "Гребнево"»</t>
  </si>
  <si>
    <t>Мероприятие 5.1.8 «Расходы на обеспечение деятельности (оказание услуг) МБУК ГОЩ "Литвиновская централизованная клубная система"»</t>
  </si>
  <si>
    <t>Мероприятие 5.1.9 «Расходы на обеспечение деятельности (оказание услуг) МБУК ГОЩ "Огудневская централизованная клубная система"»</t>
  </si>
  <si>
    <t>Мероприятие 5.3 «Мероприятия в сфере культуры»</t>
  </si>
  <si>
    <t>Мероприятие 5.3.1 «Мероприятия в сфере культуры МАУК ГОЩ "Центральный Дворец культуры"»</t>
  </si>
  <si>
    <t>Мероприятие 5.3.2 «Мероприятия в сфере культуры МАУК ГОЩ "ДК им В.П.Чкалова"»</t>
  </si>
  <si>
    <t>Мероприятие 5.3.3 «Мероприятия в сфере культуры МБУК ГОЩ "Централизованная клубная система Фряново"»</t>
  </si>
  <si>
    <t>Мероприятие 5.3.4 «Мероприятия в сфере культуры МБУ ГОЩ КДЦ "Дом офицеров"»</t>
  </si>
  <si>
    <t>Мероприятие 5.3.5 «Мероприятия в сфере культуры МБУК ГОЩ "Загорянский Дом культуры"»</t>
  </si>
  <si>
    <t>Мероприятие 5.3.6 «Мероприятия в сфере культуры МБУК ГОЩ "Медвежье-Озерская централизованная клубная система"»</t>
  </si>
  <si>
    <t>Мероприятие 5.3.7 «Мероприятия в сфере культуры МБУК ГОЩ Центр культуры и досуга "Гребнево"»</t>
  </si>
  <si>
    <t>Мероприятие 5.3.8 «Мероприятия в сфере культуры МБУК ГОЩ "Литвиновская централизованная клубная система"»</t>
  </si>
  <si>
    <t>Мероприятие 5.3.9 «Мероприятия в сфере культуры МБУК ГОЩ "Огудневская централизованная клубная система"»</t>
  </si>
  <si>
    <t>Подпрограмма: 5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</si>
  <si>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Основное мероприятие 01 «Проведение капитального ремонта, технического переоснащения и благоустройства территорий муниципальных учреждений культуры»</t>
  </si>
  <si>
    <t>Мероприятие 1.1 «Проведение капитального ремонта, технического переоснащения и благоустройства территорий театрально-концертных учреждений культуры»</t>
  </si>
  <si>
    <t>Мероприятие 1.1.1 «Укрепление материально-технической базы театрально-концертных учреждений культуры»</t>
  </si>
  <si>
    <t>Мероприятие 1.1.1.1 «Приобретение сценических костюмов в количестве 30 (тридцати) штук для артистов духового оркестра для МАУК ГОЩ «ТРК «Щёлковский театр»»</t>
  </si>
  <si>
    <t>Мероприятие 1.2 «Проведение капитального ремонта, технического переоснащения и благоустройства территорий культурно-досуговых учреждений культуры»</t>
  </si>
  <si>
    <t>Мероприятие 1.2.1 «Укрепление материально-технической базы учреждений культуры»</t>
  </si>
  <si>
    <t>Мероприятие 1.2.1.1 «Обеспечение автоматизированных рабочих мест МБУК ГОЩ Центр культуры и досуга "Гребнево"»</t>
  </si>
  <si>
    <t>Мероприятие 1.2.1.2 «Приобретение мебели МБУК ГОЩ Центр культуры и досуга "Гребнево"»</t>
  </si>
  <si>
    <t>Мероприятие 1.2.1.3 «Приобретение светового и звукового оборудования для МБУК ГОЩ Центр культуры и досуга "Гребнево"»</t>
  </si>
  <si>
    <t>Мероприятие 1.2.1.4 «Приобретение светового и звукового оборудования для МБУК ГОЩ "Огудневская централизованная клубная система"»</t>
  </si>
  <si>
    <t>Мероприятие 1.2.1.5 «Приобретение музыкальной и световой аппаратуры для Головинского сельского дома культуры МБУК ГОЩ «Централизованная клубная система «Фряново»»</t>
  </si>
  <si>
    <t>Мероприятие 1.2.1.6 «Приобретение сценических костюмов для участников хора ветеранов для МБУ ГОЩ КДЦ "Дом офицеров"»</t>
  </si>
  <si>
    <t>Мероприятие 1.2.1.7 «Приобретение сценических костюмов в количестве 40 (сорок) штук для хора ветеранов «Вдохновенье» и клуба исторического танца «Ретро» для МАУК ГОЩ «Дворец культуры им. В.П. Чкалова»»</t>
  </si>
  <si>
    <t>Мероприятие 1.2.1.8 «Приобретение мебели и оборудования в классы для занятий для МАУК ГОЩ «Дворец культуры им. В.П.Чкалова»»</t>
  </si>
  <si>
    <t>Мероприятие 1.2.1.9 «Приобретение сценических костюмов для вокального коллектива «Россияночка» для МБУК ГОЩ «Централизованная клубная система «Фряново»»</t>
  </si>
  <si>
    <t>Мероприятие 1.2.1.10 «Приобретение техники для МБУК ГОЩ «Литвиновская ЦКС»»</t>
  </si>
  <si>
    <t>Мероприятие 1.2.1.11 «Приобретение костюмов творческим коллективам для МАУК ГОЩ «Центральный дворец Культуры»»</t>
  </si>
  <si>
    <t>Мероприятие 1.2.1.12 «Приобретение звукового оборудования МБУК ГОЩ «Централизованная клубная система «Фряново»»</t>
  </si>
  <si>
    <t>Мероприятие 1.2.1.13 «Укрепление материально-технической базы учреждений культуры МБУК ГОЩ "Загорянский Дом Культуры"»</t>
  </si>
  <si>
    <t>Мероприятие 1.2.1.14 «Приобретение звукового оборудования МБУК ГОЩ «Литвиновская ЦКС»»</t>
  </si>
  <si>
    <t>Мероприятие 1.2.2 «Улучшение условий в учреждениях культуры»</t>
  </si>
  <si>
    <t>Мероприятие 1.2.2.1 «Улучшение условий в МБУК ГОЩ "Централизованная клубная система Фряново"»</t>
  </si>
  <si>
    <t>Мероприятие 1.2.2.2 «Улучшение условий в МБУК ГОЩ "Огудневская централизованная клубная система"»</t>
  </si>
  <si>
    <t>Мероприятие 1.2.2.3 «Улучшение условий в МБУК ГОЩ Центр культуры и досуга "Гребнево"»</t>
  </si>
  <si>
    <t>Мероприятие 1.2.2.4 «Улучшение условий в МАУК ГОЩ "Центральный Дворец культуры"»</t>
  </si>
  <si>
    <t>Мероприятие 1.2.2.5 «Улучшение условий для МАУК ГОЩ "ДК им В.П.Чкалова"»</t>
  </si>
  <si>
    <t>Мероприятие 1.2.2.6 «Проведение работ по ремонту сцены Оболдинского сельского дома культуры для МБУК ГОЩ «Загорянский Дом Культуры» и ремонтных работ задней стены здания, установка пластиковых окон Оболдинского сельского дома культуры для МБУК ГОЩ «Загорянский Дом Культуры»»</t>
  </si>
  <si>
    <t>Мероприятие 1.2.2.7 «Улучшение условий в МБУ ГОЩ КДЦ "Дом офицеров"»</t>
  </si>
  <si>
    <t>Мероприятие 1.2.2.8 «Улучшение условий в МБУК ГОЩ "Литвиновская централизованная клубная система"»</t>
  </si>
  <si>
    <t>Мероприятие 1.2.2.9 «Улучшение условий в МБУК ГОЩ "Загорянский Дом Культуры"»</t>
  </si>
  <si>
    <t>Мероприятие 1.2.2.10 «Устранение нарушений обязательных требований пожарной безопасности МБУК ГОЩ "Медвежье-Озерская централизованная клубная система"»</t>
  </si>
  <si>
    <t>Подпрограмма: 7 Развитие архивного дела в Московской области</t>
  </si>
  <si>
    <t>Основное мероприятие 01 «Хранение, комплектование, учет и использование архивных документов в муниципальных архивах»</t>
  </si>
  <si>
    <t>Мероприятие 1.5 «Расходы на обеспечение деятельности (оказание услуг) муниципальных архивов»</t>
  </si>
  <si>
    <t>Основное мероприятие 02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</si>
  <si>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Мероприятие 2.1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</si>
  <si>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Подпрограмма: 8 Обеспечивающая подпрограмма</t>
  </si>
  <si>
    <t>Основное мероприятие 01 «Создание условий для реализации полномочий органов местного самоуправления»</t>
  </si>
  <si>
    <t>Мероприятие 1.1 «Обеспечение деятельности муниципальных органов - учреждения в сфере культуры»</t>
  </si>
  <si>
    <t>Мероприятие 1.1.1 «Обеспечение деятельности Комитета по культуре и туризму Администрации городского округа Щёлково»</t>
  </si>
  <si>
    <t>Мероприятие 1.2 «Мероприятия в сфере культуры»</t>
  </si>
  <si>
    <t>Мероприятие 1.2.1 «Мероприятия в сфере культуры, проводимые Комитетом по культуре и туризму Администрации городского округа Щёлково»</t>
  </si>
  <si>
    <t>Подпрограмма: 9 Развитие парков культуры и отдыха</t>
  </si>
  <si>
    <t>Основное мероприятие 01 «Соответствие нормативу обеспеченности парками культуры и отдыха»</t>
  </si>
  <si>
    <t>Мероприятие 1.2 «Создание условий для массового отдыха жителей городского округа»</t>
  </si>
  <si>
    <t>Мероприятие 1.2.1 «Благоустройство Городского парка»</t>
  </si>
  <si>
    <t>Мероприятие 1.2.2 «Благоустройство локального парка Монино»</t>
  </si>
  <si>
    <t>Мероприятие 1.2.3 «Концепция развития структурного подразделения "Парк-"Детский городок"»</t>
  </si>
  <si>
    <t>Подпрограмма: 1 Дошкольное образование</t>
  </si>
  <si>
    <t>Подпрограмма: 2 Общее образование</t>
  </si>
  <si>
    <t>Подпрограмма: 3 Дополнительное образование, воспитание и психолого-социальное сопровождение детей</t>
  </si>
  <si>
    <t>Подпрограмма: 4 Профессиональное образование</t>
  </si>
  <si>
    <t>Подпрограмма: 5 Обеспечивающая подпрограмма</t>
  </si>
  <si>
    <t>Основное мероприятие 01 «Проведение капитального ремонта объектов дошкольного образования»</t>
  </si>
  <si>
    <t>Мероприятие 1.1 «Приобретение (выкуп) нежилых помещений и земельного участка под размещение дошкольных групп для детей в возрасте от 2 месяцев до 7 лет»</t>
  </si>
  <si>
    <t>Мероприятие 1.2 «Закупка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</si>
  <si>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Мероприятие 1.3 «Проведение капитального ремонта и (или) оснащение оборудованием муниципальных дошкольных образовательных организаций в Московской области»</t>
  </si>
  <si>
    <t>Мероприятие 1.4 «Мероприятия по проведению капитального ремонта в муниципальных дошкольных образовательных организациях в Московской области»</t>
  </si>
  <si>
    <t>Основное мероприятие 02 «Финансовое обеспечение реализации прав граждан на получение общедоступного и бесплатного дошкольного образования»</t>
  </si>
  <si>
    <t>Мероприятие 2.1 «Проведение капитального ремонта, технического переоснащения и благоустройства территорий учреждений образования»</t>
  </si>
  <si>
    <t>Мероприятие 2.2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</si>
  <si>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2.3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</si>
  <si>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2.4 «Выплата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</si>
  <si>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Мероприятие 2.4.1 «Выплата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</si>
  <si>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Мероприятие 2.4.2 «Оплата труда работников, осуществляющих работу по обеспечению выплаты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</si>
  <si>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Мероприятие 2.4.3 «Оплата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</si>
  <si>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Мероприятие 2.5 «Расходы на обеспечение деятельности (оказание услуг) муниципальных учреждений - дошкольные образовательные организации»</t>
  </si>
  <si>
    <t>Мероприятие 2.5.1 «Финансовое обеспечение реализации прав граждан на получение общедоступного и бесплатного дошкольного образования и иные цели»</t>
  </si>
  <si>
    <t>Мероприятие 2.6 «Укрепление материально-технической базы и проведение текущего ремонта учреждений дошкольного образования»</t>
  </si>
  <si>
    <t>Мероприятие 2.7 «Профессиональная физическая охрана муниципальных учреждений дошкольного образования»</t>
  </si>
  <si>
    <t>Мероприятие 2.8 «Мероприятия в сфере образования»</t>
  </si>
  <si>
    <t>Мероприятие 2.8.1 «Проведение районных мероприятий (профессиональных конкурсов, смотров, праздников, фестивалей среди воспитанников дошкольных образовательных учреждений)»</t>
  </si>
  <si>
    <t>Мероприятие 2.8.1.1 «Конкурс детского творчества, посвящённый Дню матери»</t>
  </si>
  <si>
    <t>Мероприятие 2.8.1.2 «Фестиваль «Мы вместе, мы едины»»</t>
  </si>
  <si>
    <t>Мероприятие 2.8.1.3 «Фестиваль дошкольников «Щёлковские звездочки. Мелодия Победы» в рамках проведения Праздника детства»</t>
  </si>
  <si>
    <t>Мероприятие 2.8.1.4 «Районная спартакиада дошкольников»</t>
  </si>
  <si>
    <t>Мероприятие 2.8.1.5 «Районный конкурс "Воспитатель года"»</t>
  </si>
  <si>
    <t>Мероприятие 2.8.1.6 «Непрерывное повышение квалификации, переподготовка и обновление состава педагогических кадров системы дошкольного образования»</t>
  </si>
  <si>
    <t>Мероприятие 2.8.1.7 «Педагогические мастерские, семинары, практикумы, мастер классы, научно-практические конференции; Муниципальный этап областного конкурса среди у чрежлений дошкольного образования «Лучший детский сад»»</t>
  </si>
  <si>
    <t>Мероприятие 2.8.1.8 «Инновационная и экспериментальная деятельность по модернизации дошкольного образования: муниципальные экспериментальные площадки: ДОУ №12, №18, №34, №63, №66.»</t>
  </si>
  <si>
    <t>Федеральный проект P2 «Содействие занятости женщин - создание условий дошкольного образования для детей в возрасте до трех лет»</t>
  </si>
  <si>
    <t>Мероприятие P2.1 «Государственная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</si>
  <si>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исполнение в пределах заключенного соглашения с МО</t>
  </si>
  <si>
    <t>Основное мероприятие 01 «Финансовое обеспечение деятельности образовательных организаций»</t>
  </si>
  <si>
    <t>Мероприятие 1.1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</si>
  <si>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1.2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</si>
  <si>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1.3 «Расходы на обеспечение деятельности (оказание услуг) муниципальных учреждений - общеобразовательные организации»</t>
  </si>
  <si>
    <t>Мероприятие 1.4 «Укрепление материально-технической базы и проведение текущего ремонта общеобразовательных организаций»</t>
  </si>
  <si>
    <t>Мероприятие 1.5 «Профессиональная физическая охрана муниципальных учреждений в сфере общеобразовательных организаций»</t>
  </si>
  <si>
    <t>Мероприятие 1.6 «Организация питания обучающихся и воспитанников общеобразовательных организаций»</t>
  </si>
  <si>
    <t>Мероприятие 1.7 «Мероприятия в сфере образования»</t>
  </si>
  <si>
    <t>Мероприятие 1.8 «Оснащение и лицензирование медицинских кабинетов образовательных организаций»</t>
  </si>
  <si>
    <t>Мероприятие 1.9 «Ежемесячное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</si>
  <si>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03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</si>
  <si>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Мероприятие 3.2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</si>
  <si>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Мероприятие 3.4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t>
  </si>
  <si>
    <t>Мероприятие 3.5 «Оплата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</si>
  <si>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Мероприятие 3.6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</si>
  <si>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Мероприятие 3.7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</si>
  <si>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Мероприятие 3.8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 кроме детей из многодетных семей)»</t>
  </si>
  <si>
    <t>Мероприятие 3.9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</si>
  <si>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05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</si>
  <si>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Мероприятие 5.1 «Расходы на обеспечение деятельности (оказание услуг) муниципальных учреждений - общеобразовательные организации»</t>
  </si>
  <si>
    <t>Мероприятие 1.7.1 «Обновление состава и компетенций педагогических работников, создание механизмов мотивации педагогов к повышению качества работы и непрерывному профессиональному развитию»</t>
  </si>
  <si>
    <t>Мероприятие 1.7.1.1 «Поощрение лучших учителей, подготовивших победителей и призеров областных и всероссийских олимпиад;Участие в областном конкурсе «Педагог года Подмосковья»»</t>
  </si>
  <si>
    <t>Мероприятие 1.7.1.2 «Педагогические мастерские, семинары, практикумы, научно-практические конференции, ассамблеи, мастер-классы»</t>
  </si>
  <si>
    <t>Мероприятие 1.7.1.3 «Августовско-сентябрьский педагогический совет и конференция педагогической общественности»</t>
  </si>
  <si>
    <t>Мероприятие 1.7.1.4 «Инновационные и экспериментальная деятельность по модернизации образования. Муниципальные экспериментальные площадки: МБОУ "УМОЦ", СОШ №1, №2, №4, №6, №16, Гимназия, Лицей №14, СОШ Фряново №1, Фряново №2, Серковская СОШ»</t>
  </si>
  <si>
    <t>Мероприятие 1.7.1.5 «Деятельность районных методических объединений педагогов ОУ»</t>
  </si>
  <si>
    <t>Мероприятие 1.7.1.6 «Проведения конкурсных процедур при отборе лучших педагогов на участие в конкурсах: "За нравственный подвиг Учителя", "Педагог-психолог"»</t>
  </si>
  <si>
    <t>Мероприятие 1.7.1.7 «Районный конкурс "Учитель года городского округа Щёлково"»</t>
  </si>
  <si>
    <t>Мероприятие 1.7.1.8 «Организация мероприятий по реализации приоритетного национального проекта "Образование"»</t>
  </si>
  <si>
    <t>Мероприятие 1.7.1.9 «Клуб молодого педагога»</t>
  </si>
  <si>
    <t>Мероприятие 1.7.1.10 «Районный праздник «Международный день учителя»»</t>
  </si>
  <si>
    <t>Мероприятие 1.7.2 «Непрерывное повышение квалификации, переподготовка педагогических и руководящих кадров общеобразовательных учреждений»</t>
  </si>
  <si>
    <t>Мероприятие 1.7.3 « Организация и проведение районных праздничных, культурно-массовых и иных мероприятий »</t>
  </si>
  <si>
    <t>Мероприятие 1.7.3.1 «Районный этап Всероссийской олимпиады школьников по общеобразовательным предметам. Районный праздник "Интеллектуалы 21 века"»</t>
  </si>
  <si>
    <t>Мероприятие 1.7.3.2 «Участие победителей районных олимпиад в областных, всероссийских и международных олимпиадах»</t>
  </si>
  <si>
    <t>Мероприятие 1.7.3.3 «Встреча Главы городского округа Щёлково с выпускниками общеобразовательных организаций, получивших наивысший результат при сдаче единого государственного экзамена, и выпускниками, удостоенными медалей «За особые успехи в учении»»</t>
  </si>
  <si>
    <t>Мероприятие 1.7.3.4 «Участие выпускников, удостоенных медалей «За особые успехи в учении», в Губернаторском бале медалистов»</t>
  </si>
  <si>
    <t>Мероприятие 1.7.3.5 «Районный открытый урок «Духовные истоки земли Щёлковской», рождественские православные образовательные чтения,спортивно-тактическая игра на местности "Зарница"»</t>
  </si>
  <si>
    <t>Мероприятие 1.7.3.6 «Районный открытый слет ученических научных обществ общеобразовательных организаций ГОЩ; Муниципальный конкурс детского творчества «Маленькая страна»;Муниципальный конкурс детского творчества «Свирелька»»</t>
  </si>
  <si>
    <t>Федеральный проект E1 «Современная школа»</t>
  </si>
  <si>
    <t>Мероприятие E1.1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</si>
  <si>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Мероприятие E1.2 «Создание центров образования цифрового и гуманитарного профилей»</t>
  </si>
  <si>
    <t>Мероприятие E1.3 «Проведение капитального ремонта в муниципальных общеобразовательных организациях в Московской области»</t>
  </si>
  <si>
    <t>Мероприятие E1.4 «Мероприятия по проведению капитального ремонта в муниципальных общеобразовательных организациях в Московской области»</t>
  </si>
  <si>
    <t>Мероприятие E1.5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</si>
  <si>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Мероприятие E1.6 «Проведение капитального ремонта, технического переоснащения и благоустройства территорий учреждений образования»</t>
  </si>
  <si>
    <t>Федеральный проект E2 «Успех каждого ребенка»</t>
  </si>
  <si>
    <t>Мероприятие E2.1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</si>
  <si>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ограничения на проведение массовых мероприятий на период пандемии</t>
  </si>
  <si>
    <t>Основное мероприятие 03 «Финансовое обеспечение оказания услуг (выполнения работ) организациями дополнительного образования»</t>
  </si>
  <si>
    <t>Мероприятие 3.1 «Расходы на обеспечение деятельности (оказание услуг) муниципальных учреждений - организации дополнительного образования»</t>
  </si>
  <si>
    <t>Мероприятие 3.2 «Укрепление материально-технической базы и проведение текущего ремонта учреждений дополнительного образования»</t>
  </si>
  <si>
    <t>Мероприятие 3.3 «Профессиональная физическая охрана муниципальных учреждений дополнительного образования»</t>
  </si>
  <si>
    <t>Мероприятие 3.4 «Мероприятия в сфере образования»</t>
  </si>
  <si>
    <t>Мероприятие 3.4.1 «Реализация мер, направленных на воспитание здорового и безопасного образа жизни и поведения детей, всего, в том числе:»</t>
  </si>
  <si>
    <t>Мероприятие 3.4.1.1 «Проведение мероприятий, направленных на популяризацию здорового образа жизни »</t>
  </si>
  <si>
    <t>Мероприятие 3.4.1.2 «Участие в Московском межрегиональном слете-соревновании детско-юношеского движения «Школа безопасности» между обучающимися общеобразовательных организаций»</t>
  </si>
  <si>
    <t>Мероприятие 3.4.1.3 «Организация работы школьных спортивных клубов в общеобразовательных учреждениях»</t>
  </si>
  <si>
    <t>Мероприятие 3.4.1.4 «Организация и проведение муниципального этапа, участие в областном этапе соревнований комплексной Спартакиады среди команд обучающихся общеобразовательных организаций, Всероссийских спортивных соревнований школьников «Президентские состязания», Всероссийских спортивных игр школьников «Президентские спортивные игры», а также иных спортивных мероприятий»</t>
  </si>
  <si>
    <t>Мероприятие 3.4.2 «Реализация мер, направленных на воспитание гражданской идентичности, толерантности, патриотизма, в т.ч.:»</t>
  </si>
  <si>
    <t>Мероприятие 3.4.2.1 «Участие в областных конкурсах патриотической направленности, в т.ч. областного конкурса музеев образовательных организаций «Мой музей» »</t>
  </si>
  <si>
    <t>Мероприятие 3.4.2.2 «Участие в областном конкурсе на лучшую организацию работы по патриотическому воспитанию »</t>
  </si>
  <si>
    <t>Мероприятие 3.4.2.3 «Участие в областных конкурсах проектов и исследовательских работ обучающихся образовательных организаций, посвященных памятным датам военной истории»</t>
  </si>
  <si>
    <t>Мероприятие 3.4.2.4 «Участие в областном конкурсе среди обучающихся образовательных организаций на лучшее знание государственной символики России»</t>
  </si>
  <si>
    <t>Мероприятие 3.4.2.5 «Участие обучающихся городского округа Щелково в областных, всероссийских, международных фестивалях-конкурсах, выставках, патриотических акциях, слетах, соревнованиях, профильных сменах, сборах и др.»</t>
  </si>
  <si>
    <t>Мероприятие 3.4.2.6 «Разработка и внедрение в образовательных организациях моделей практик социального проектирования и добровольческой (волонтерской) деятельности как средства воспитания и социализации детей и подростков ;Проект «Дебаты»»</t>
  </si>
  <si>
    <t>Мероприятие 3.4.3 «Развитие кадрового потенциала образовательных организаций, в т.ч.: »</t>
  </si>
  <si>
    <t>Мероприятие 3.4.3.1 «Распространение современных областных и муниципальных моделей организации дополнительного образования детей »</t>
  </si>
  <si>
    <t>Мероприятие 3.4.3.2 «Проведение конкурсов профессионального мастерства педагогов системы дополнительного образования и воспитания «Классная самая классная», «Сердце отдаю детям". Участие педагогов в областных конкурсах профессионального мастерства (Педагогического марафона «Учительство Подмосковья - воспитанию будущего поколения», областного конкурса педагогов дополнительного образования детей «Сердце отдаю детям», регионального конкурса профессионального мастерства «Педагог-психолог Подмосковья»)»</t>
  </si>
  <si>
    <t>Мероприятие 3.4.3.3 «Организация и обеспечение деятельности районных методических объединений педагогических работников системы дополнительного образования »</t>
  </si>
  <si>
    <t>Мероприятие 3.4.3.4 «Организация и проведение районной исследовательской работы »</t>
  </si>
  <si>
    <t>Мероприятие 3.4.3.5 «Организация издательской деятельности»</t>
  </si>
  <si>
    <t>Мероприятие 3.4.3.6 «Организация и проведение конференций и семинаров для специалистов системы образования по актуальным вопросам дополнительного образования и воспитания детей и их психологического сопровождения»</t>
  </si>
  <si>
    <t>Мероприятие 3.4.3.7 «Разработка и внедрение практик использования информационных технологий в дополнительном образовании детей и воспитании  Проекты "Мир технических открытий" »</t>
  </si>
  <si>
    <t>Мероприятие 3.4.3.8 «Комплекс мероприятий по социально-психолого-педагогическому просвещению родителей, направленный на формирование ценностей семьи, ответственного родительства»</t>
  </si>
  <si>
    <t>Мероприятие 3.4.3.9 «Проведение районных семинаров для руководителей и педагогических кадров района по вопросам профилактики безнадзорности и правонарушений среди несовершеннолетних»</t>
  </si>
  <si>
    <t>Мероприятие 3.4.3.10 «Совершенствование системы методической работы в муниципальных учреждениях дополнительного образования»</t>
  </si>
  <si>
    <t>Мероприятие 3.4.4 «Внедрение и реализация экологических программ в сфере дополнительного образования детей ;Проекты «Мы в этом мире», "Страна Читалия"»</t>
  </si>
  <si>
    <t>Мероприятие 3.4.5 «Реализация мероприятий, направленных на пропаганду правил безопасного поведения на дорогах и улицах»</t>
  </si>
  <si>
    <t>Мероприятие 3.4.6 «Реализация мероприятий, направленных на профилактику правонарушений и формирование навыков законопослушного гражданина»</t>
  </si>
  <si>
    <t>Мероприятие 3.4.7 «Реализация мер, направленных на воспитание (экологическое, правовое, трудовое, эстетическое и др.) обучающихся»</t>
  </si>
  <si>
    <t>Мероприятие 3.4.8 «Реализация районной программы по формированию социальной активности детей "Компас жизни"»</t>
  </si>
  <si>
    <t>Мероприятие 3.4.9 «Организация и проведение открытых районных творческих конкурсов, выставок, фестивалей, концертов. Участие в областном фестивале детского и юношеского художественного и технического творчества "Юные таланты Московии" ;Международный фестиваль искусств "Звёздный"»</t>
  </si>
  <si>
    <t>Основное мероприятие 06 «Обеспечение функционирования модели персонифицированного финансирования дополнительного образования детей»</t>
  </si>
  <si>
    <t>Мероприятие 6.1 «Внедрение и обеспечение функционирования модели персонифицированного финансирования дополнительного образования детей»</t>
  </si>
  <si>
    <t>Мероприятие E2.1 «Создание детских технопарков «Кванториум»»</t>
  </si>
  <si>
    <t>Федеральный проект E4 «Цифровая образовательная среда»</t>
  </si>
  <si>
    <t>Мероприятие E4.1 «Создание центров цифрового образования детей»</t>
  </si>
  <si>
    <t>Федеральный проект E5 «Учитель будущего»</t>
  </si>
  <si>
    <t>Мероприятие E5.1 «Педагогические работники, прошедшие добровольно независимую оценку квалификации»</t>
  </si>
  <si>
    <t>Мероприятие 1.1 «Обеспечение деятельности муниципальных органов - учреждения в сфере образования»</t>
  </si>
  <si>
    <t>Мероприятие 1.2 «Обеспечение деятельности прочих учреждений образования (межшкольные учебные комбинаты, хозяйственные эксплуатационные конторы, методические кабинеты)»</t>
  </si>
  <si>
    <t>Мероприятие 1.3 «Мероприятия в сфере образования»</t>
  </si>
  <si>
    <t>Подпрограмма: 1 Социальная поддержка граждан</t>
  </si>
  <si>
    <t>Основное мероприятие 03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</si>
  <si>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Мероприятие 3.1 «Предоставление гражданам субсидий на оплату жилого помещения и коммунальных услуг»</t>
  </si>
  <si>
    <t>Мероприятие 3.2 «Обеспечение предоставления гражданам субсидий на оплату жилого помещения и коммунальных услуг»</t>
  </si>
  <si>
    <t>Основное мероприятие 18 «Предоставление государственных гарантий муниципальным служащим, поощрение за муниципальную службу»</t>
  </si>
  <si>
    <t>Мероприятие 18.3 «Организация выплаты пенсии за выслугу лет лицам, замещающим муниципальные должности и должности муниципальной службы, в связи с выходом на пенсию»</t>
  </si>
  <si>
    <t>Основное мероприятие 20 «Создание условий для поддержания здорового образа жизни»</t>
  </si>
  <si>
    <t>Мероприятие 20.4 «Возмещение расходов на материально-техническое обеспечение клубов "Активное долголетие"»</t>
  </si>
  <si>
    <t>Подпрограмма: 2 Доступная среда</t>
  </si>
  <si>
    <t>Основное мероприятие 02 «Создание безбарьерной среды на объектах социальной, инженерной и транспортной инфраструктуры в Московской области»</t>
  </si>
  <si>
    <t>Мероприятие 2.1 «Реализация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</si>
  <si>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Мероприятие 2.2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</si>
  <si>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Мероприятие 2.4 «Повышение доступности объектов культуры, спорта, образования для инвалидов и маломобильных групп населения»</t>
  </si>
  <si>
    <t>Мероприятие 2.4.1 «Повышение доступности объектов культуры для инвалидов и маломобильных групп населения»</t>
  </si>
  <si>
    <t>Мероприятие 2.4.2 «Повышение доступности объектов спорта для инвалидов и маломобильных групп населения»</t>
  </si>
  <si>
    <t>Подпрограмма: 3 Развитие системы отдыха и оздоровления детей</t>
  </si>
  <si>
    <t>Основное мероприятие 05 «Мероприятия по организации отдыха детей в каникулярное время, проводимые муниципальными образованиями Московской области»</t>
  </si>
  <si>
    <t>Мероприятие 5.1 «Мероприятия по организации отдыха детей в каникулярное время»</t>
  </si>
  <si>
    <t>Подпрограмма: 8 Развитие трудовых ресурсов и охраны труда</t>
  </si>
  <si>
    <t>Основное мероприятие 01 «Профилактика производственного травматизма»</t>
  </si>
  <si>
    <t>Мероприятие 1.1 «Мероприятия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t>
  </si>
  <si>
    <t>Подпрограмма: 9 Развитие и поддержка социально ориентированных некоммерческих организаций</t>
  </si>
  <si>
    <t>Основное мероприятие 01 «Осуществление финансовой поддержки СО НКО»</t>
  </si>
  <si>
    <t>Мероприятие 1.1 «Оказание финансовой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</si>
  <si>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Мероприятие 1.2 «Предоставление субсидии СО НКО в сфере социальной защиты населения»</t>
  </si>
  <si>
    <t>Мероприятие 1.7 «Предоставление субсидий СО НКО в сфере физической культуры и спорта»</t>
  </si>
  <si>
    <t>Основное мероприятие 02 «Осуществление имущественной, информационной и консультационной поддержки СО НКО»</t>
  </si>
  <si>
    <t>Мероприятие 2.1 «Предоставление имущественной и консультационной поддержки СО НКО»</t>
  </si>
  <si>
    <t>Мероприятие 2.2 «Предоставление информационной поддержки, организация и проведение конференций, совещаний, круглых столов, семинаров, тренингов, форумов, образовательных программ и других просветительских мероприятий по вопросам деятельности СО НКО»</t>
  </si>
  <si>
    <t>Подпрограмма: 1 Развитие физической культуры и спорта</t>
  </si>
  <si>
    <t>Подпрограмма: 3 Подготовка спортивного резерва</t>
  </si>
  <si>
    <t>Подпрограмма: 4 Обеспечивающая подпрограмма</t>
  </si>
  <si>
    <t>Мероприятие 1.1 «Обеспечение деятельности органов местного самоуправления»</t>
  </si>
  <si>
    <t>Основное мероприятие 01 «Подготовка спортивных сборных команд»</t>
  </si>
  <si>
    <t>Мероприятие 1.1 «Расходы на обеспечение деятельности (оказание услуг) муниципальных учреждений по подготовке спортивных команд и спортивного резерва»</t>
  </si>
  <si>
    <t>Мероприятие 1.1.1 «Расходы на обеспечение деятельности (оказание услуг) МБУ ГОЩ «Спортивная школа» по подготовке спортивных команд и спортивного резерва»</t>
  </si>
  <si>
    <t>Мероприятие 1.1.2 «Расходы на обеспечение деятельности (оказание услуг) МБУ ГОЩ ЦАФКСиТ «Спартанец» по подготовке спортивных команд и спортивного резерва »</t>
  </si>
  <si>
    <t>Мероприятие 1.1.3 «Укрепление материально-технической базы МБУ ГОЩ «Спортивная школа»»</t>
  </si>
  <si>
    <t>Мероприятие 1.1.4 «Расходы на обеспечение деятельности (оказание услуг) МБУ ДО ДЮСШ ГОЩ по подготовке спортивных команд и спортивного резерва»</t>
  </si>
  <si>
    <t>Федеральный проект P5 «Спорт - норма жизни»</t>
  </si>
  <si>
    <t>Мероприятие P5.2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</si>
  <si>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Основное мероприятие 01 «Обеспечение условий для развития на территории городского округа физической культуры, школьного спорта и массового спорта»</t>
  </si>
  <si>
    <t>Мероприятие 1.1 «Расходы на обеспечение деятельности (оказание услуг) муниципальных учреждений в области физической культуры и спорта»</t>
  </si>
  <si>
    <t>Мероприятие 1.1.1 «Расходы на обеспечение деятельности (оказание услуг) МАУ ГОЩ ФОК «Ледовая арена» им. В.А. Третьяка" в области физической культуры и спорта»</t>
  </si>
  <si>
    <t>Мероприятие 1.1.2 «Расходы на обеспечение деятельности (оказание услуг) МАУ ГОЩ УСК «Подмосковье» в области физической культуры и спорта»</t>
  </si>
  <si>
    <t>Мероприятие 1.1.3 «Расходы на обеспечение деятельности (оказание услуг) МАУ ГОЩ «ФОК» в области физической культуры и спорта»</t>
  </si>
  <si>
    <t>Мероприятие 1.1.4 «Расходы на обеспечение деятельности (оказание услуг) МБУ ГОЩ СК «Гребнево» в области физической культуры и спорта»</t>
  </si>
  <si>
    <t>Мероприятие 1.1.5 «Расходы на обеспечение деятельности (оказание услуг) МБУ ГОЩ СДЦ «Факел» в области физической культуры и спорта»</t>
  </si>
  <si>
    <t>Мероприятие 1.1.6 «Расходы на обеспечение деятельности (оказание услуг) МКУ ГОЩ Загорянский ФСК «Спартак» в области физической культуры и спорта»</t>
  </si>
  <si>
    <t>Мероприятие 1.1.7 «Расходы на обеспечение деятельности (оказание услуг) МАУ ГОЩ "ФОК № 2" в области физической культуры и спорта»</t>
  </si>
  <si>
    <t>Мероприятие 1.1.8 «Расходы на обеспечение деятельности (оказание услуг) МАУ ГОЩ ФСК «Медвежьи Озера» в области физической культуры и спорта»</t>
  </si>
  <si>
    <t>Мероприятие 1.1.9 «Расходы на обеспечение деятельности (оказание услуг) МКУ ГОЩ СК «Литвиново» в области физической культуры и спорта»</t>
  </si>
  <si>
    <t>Мероприятие 1.1.10 «Расходы на обеспечение деятельности (оказание услуг) МКУ ГОЩ СК «Маяк» в области физической культуры и спорта»</t>
  </si>
  <si>
    <t>Мероприятие 1.1.11 «Расходы на обеспечение деятельности (оказание услуг) МБУ ГОЩ МСПЦ «Крылья» в области физической культуры и спорта»</t>
  </si>
  <si>
    <t>Мероприятие 1.1.12 «Укрепление материально-технической базы и проведение текущего ремонта МАУ ГОЩ «ФОК»»</t>
  </si>
  <si>
    <t>Мероприятие 1.1.13 «Укрепление материально-технической базы и проведение текущего ремонта МБУ ГОЩ СДЦ «Факел»»</t>
  </si>
  <si>
    <t>Мероприятие 1.1.14 «Укрепление материально-технической базы и проведение текущего ремонта МАУ ГОЩ "ФОК № 2"»</t>
  </si>
  <si>
    <t>Мероприятие 1.2 «Капитальный ремонт, техническое переоснащение и благоустройство территорий учреждений физкультуры и спорта»</t>
  </si>
  <si>
    <t>Мероприятие 1.2.1 «Ремонт входной группы, работы по выполнению предписания (МБУ ГОЩ СДЦ «Факел»)»</t>
  </si>
  <si>
    <t>Мероприятие 1.2.2 «Благоустройство территории между Ледовым дворцом и СОШ № 6 МАУ ГОЩ ФОК «Ледовая арена»»</t>
  </si>
  <si>
    <t>Мероприятие 1.2.3 «Скейт-парк на территории МАУ ГОЩ «ФОК»»</t>
  </si>
  <si>
    <t>Мероприятие 1.3 «Организация и проведение официальных физкультурно-оздоровительных и спортивных мероприятий»</t>
  </si>
  <si>
    <t>Мероприятие 1.3.1 «Внедрение и популяризация комплекса ВФСК ГТО»</t>
  </si>
  <si>
    <t>Мероприятие 1.3.2 «Реализация Календарного плана учреждениями дополнительного образования Комитета по образованию»</t>
  </si>
  <si>
    <t>Мероприятие 1.3.3 «Реализация календарного плана спортивно-массовых мероприятий в ГОЩ»</t>
  </si>
  <si>
    <t>Мероприятие 1.3.4 «Участие спортсменов ГОЩ в мероприятиях МО»</t>
  </si>
  <si>
    <t>Мероприятие 1.3.5 «Развитие спорта высших достижений. Реализация Календарного плана спортивных мероприятий России, Европы, Мира»</t>
  </si>
  <si>
    <t>Мероприятие 1.3.6 «Проведение мероприятий по поощрению физкультурного актива ГОЩ»</t>
  </si>
  <si>
    <t>Мероприятие 1.3.7 «Проведение и участие в спортивно-массовых мероприятиях ГОЩ, МО и России. Учебно-тренировочные сборы»</t>
  </si>
  <si>
    <t>Подпрограмма: 1 Развитие отраслей сельского хозяйства и перерабатывающей промышленности</t>
  </si>
  <si>
    <t>Основное мероприятие 08 «Создание условий для развития сельскохозяйственного производства, расширения рынка сельскохозяйственной продукции, сырья и продовольствии»</t>
  </si>
  <si>
    <t>Мероприятие 8.1 «Мероприятие 10.01 Развитие приоритетных отраслей АПК»</t>
  </si>
  <si>
    <t>Подпрограмма: 2 Развитие мелиорации земель сельскохозяйственного назначения</t>
  </si>
  <si>
    <t>Основное мероприятие 01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t>
  </si>
  <si>
    <t>Мероприятие 1.1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t>
  </si>
  <si>
    <t>Мероприятие 1.2 «Проведение мероприятий по комплексной борьбе с борщевиком Сосновского»</t>
  </si>
  <si>
    <t>Подпрограмма: 4 Обеспечение эпизоотического и ветеринарно-санитарного благополучия</t>
  </si>
  <si>
    <t>Основное мероприятие 01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</si>
  <si>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Мероприятие 1.1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</si>
  <si>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Мероприятие 1.2 «Осуществление переданных полномочий Московской области по оформлению сибиреязвенных скотомогильников в собственность Московской области, обустройству и содержанию сибиреязвенных скотомогильников»</t>
  </si>
  <si>
    <t>Подпрограмма: 7 Экспорт продукции агропромышленного комплекса Московской области</t>
  </si>
  <si>
    <t>Федеральный проект T2 «Экспорт продукции агропромышленного комплекса»</t>
  </si>
  <si>
    <t>Мероприятие T2.1 «Экспорт продукции агропромышленного комплекса»</t>
  </si>
  <si>
    <t>Подпрограмма: 1 Охрана окружающей среды</t>
  </si>
  <si>
    <t>Основное мероприятие 01 «Проведение обследований состояния окружающей среды»</t>
  </si>
  <si>
    <t>Мероприятие 1.1 «Проведение обследований состояния окружающей среды»</t>
  </si>
  <si>
    <t>Мероприятие 1.1.1 «Проведение исследований по оценке шумового воздействия в зоне влияния аэродрома «Чкаловский» и от автомобильного транспорта»</t>
  </si>
  <si>
    <t>Мероприятие 1.1.2 «Разработка радиационно-гигиенического паспорта территории г.о. Щёлково»</t>
  </si>
  <si>
    <t>Мероприятие 1.2.1 «Исследование загрязнений водных объектов г.о. Щёлково (включая места отдыха населения)»</t>
  </si>
  <si>
    <t>Мероприятие 1.2.2 «Исследование сбрасываемых после очистки сточных вод Щёлковских межрайонных очистных сооружений и воды в реке Клязьма. »</t>
  </si>
  <si>
    <t>Мероприятие 1.2.3 «Проведение анализов качества воды источников децентрализованного водоснабжения</t>
  </si>
  <si>
    <t>Мероприятие 1.4 «Мероприятия по мониторингу качества атмосферного воздуха (установка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 обслуживание автоматизированных постов наблюдения за атмосферным воздухом)»</t>
  </si>
  <si>
    <t>Мероприятие 1.4.1 «Анализ состояния воздушной среды на территории г.о. Щёлково с представлением обобщённой справки»</t>
  </si>
  <si>
    <t>Мероприятие 1.4.2 «Проведение исследований атмосферного воздуха в городском округе Щёлково»</t>
  </si>
  <si>
    <t>Мероприятие 1.10 «Расходы на очистку береговых зон водоемов»</t>
  </si>
  <si>
    <t>Мероприятие 1.10.10 «Проведение работ по восстановлению и экологической реабилитации водных объектов»</t>
  </si>
  <si>
    <t>Основное мероприятие 03 «Вовлечение населения в экологические мероприятия»</t>
  </si>
  <si>
    <t>Мероприятие 3.1 «Вовлечение населения в экологические мероприятия»</t>
  </si>
  <si>
    <t>Мероприятие 3.1.1 «Проведение ежегодной городской экологической экспедиции молодёжи»</t>
  </si>
  <si>
    <t>Мероприятие 3.1.2 «Приобретение учебников, газет, журналов, учебно-методических пособий, другой экологической литературы и оборудования для библиотек и учреждений г.о. Щёлково»</t>
  </si>
  <si>
    <t>Мероприятие 3.1.3 «Проведение ежегодной экологической конференции учащихся и студентов г.о. Щёлково «Ноосфера», участие в областных и всероссийских конкурсах»</t>
  </si>
  <si>
    <t>Мероприятие 3.3 «Проведение экологических мероприятий»</t>
  </si>
  <si>
    <t>Мероприятие 3.3.1 «Проведение дезинсекционных (комароистребительных) мероприятий на анофелогенных водоёмах г.о. Щёлково»</t>
  </si>
  <si>
    <t>Мероприятие 3.3.2 «Мероприятия по ликвидации экстренных ситуаций на территории г.о. Щёлково»</t>
  </si>
  <si>
    <t>Мероприятие 3.3.3 «Проведение «Дней защиты от экологической опасности»»</t>
  </si>
  <si>
    <t>Мероприятие 3.4 «Информирование населения об экологическом мониторинге»</t>
  </si>
  <si>
    <t>Мероприятие 3.4.1 «Выпуск ежемесячного Экологического бюллетеня»</t>
  </si>
  <si>
    <t>Мероприятие 3.4.2 «Организация выпусков экологических программ в средствах массовой информации»</t>
  </si>
  <si>
    <t>Подпрограмма: 2 Развитие водохозяйственного комплекса</t>
  </si>
  <si>
    <t>Основное мероприятие 01 «Обеспечение безопасности гидротехнических сооружений и проведение мероприятий по берегоукреплению»</t>
  </si>
  <si>
    <t>Мероприятие 1.1 «Капитальный ремонт гидротехнических сооружений, находящихся в муниципальной собственности, в том числе разработка проектной документации»</t>
  </si>
  <si>
    <t>Подпрограмма: 5 Региональная программа в области обращения с отходами, в том числе с твердыми коммунальными отходами</t>
  </si>
  <si>
    <t>Основное мероприятие 11 «Организация работ в области обращения с отходами»</t>
  </si>
  <si>
    <t>Мероприятие 11.5 «Ликвидация несанкционированных свалок»</t>
  </si>
  <si>
    <t>Подпрограмма: 1 Профилактика преступлений и иных правонарушений</t>
  </si>
  <si>
    <t>Основное мероприятие 05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</si>
  <si>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Мероприятие 5.1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</si>
  <si>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Мероприятие 5.2 «Проведение антинаркотических мероприятий с использованием профилактических программ, одобренных Министерством образования Московской области»</t>
  </si>
  <si>
    <t>Мероприятие 5.3 «Обучение педагогов и волонтеров методикам проведения профилактических занятий с использованием программ, одобренных Министерством образования Московской области»</t>
  </si>
  <si>
    <t>Мероприятие 5.4 «Изготовление и размещение рекламы, агитационных материалов направленных на: информирование общественности и целевых групп профилактики о государственной стратегии, а также реализуемой профилактической деятельности в отношении наркомании; - формирования общественного мнения, направленного на изменение норм, связанных с поведением «риска», и пропаганду ценностей здорового образа жизни; - информирование о рисках, связанных с наркотиками; - стимулирование подростков и молодежи и их родителей к обращению за психологической и иной профессиональной помощью»</t>
  </si>
  <si>
    <t>Основное мероприятие 02 «Обеспечение деятельности общественных объединений правоохранительной направленности»</t>
  </si>
  <si>
    <t>Мероприятие 2.1 «Проведение мероприятий по привлечению граждан, принимающих участие в деятельности народных дружин»</t>
  </si>
  <si>
    <t>Мероприятие 2.2 «Материальное стимулирование народных дружинников»</t>
  </si>
  <si>
    <t>Мероприятие 2.3 «Материально–техническое обеспечение деятельности народных дружин»</t>
  </si>
  <si>
    <t>Мероприятие 2.4 «Проведение мероприятий по обеспечению правопорядка и безопасности граждан»</t>
  </si>
  <si>
    <t>Мероприятие 2.5 «Осуществление мероприятий по обучению народных дружинников»</t>
  </si>
  <si>
    <t>Основное мероприятие 01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</si>
  <si>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Мероприятие 1.1 «Проведение мероприятий по профилактике терроризма»</t>
  </si>
  <si>
    <t>Мероприятие 1.2 «Приобретение оборудования (материалов), наглядных пособий и оснащения для использования при проведении тренировок на объектах с массовым пребыванием людей»</t>
  </si>
  <si>
    <t>Мероприятие 1.3 «Оборудование социально-значимых объектов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t>
  </si>
  <si>
    <t>Основное мероприятие 03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</si>
  <si>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Мероприятие 3.1 «Проведение капитального ремонта (ремонта) зданий (помещений)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 осуществляющих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</si>
  <si>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Мероприятие 3.2 «Проведение капитального ремонта (ремонта) зданий (помещений), занимаемых территориальными подразделениями Управления Федеральной службы безопасности Российской Федерации по городу Москве и Московской области, осуществляющими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</si>
  <si>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Мероприятие 3.3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t>
  </si>
  <si>
    <t>Мероприятие 3.4 «Проведение мероприятий по профилактике экстремизма»</t>
  </si>
  <si>
    <t>Мероприятие 3.5 «Организация и проведение «круглых столов» с лидерами местных национально-культурных объединений и религиозных организаций по вопросам социальной и культурной адаптации мигрантов, предупреждения конфликтных ситуаций среди молодежи, воспитания межнациональной и межконфессиональной толерантности»</t>
  </si>
  <si>
    <t>Мероприятие 3.6 «Организация и проведение информационно-пропагандистских мероприятий по разъяснению сущности терроризма и его общественной опасности, а также формирование у граждан неприятия идеологии терроризма»</t>
  </si>
  <si>
    <t>Мероприятие 3.7 «Проведение капитального ремонта (ремонта) зданий (помещений), находящихся в собственности муниципальных образований Московской области, в целях размещения подразделений Главного следственного управления Следственного комитета Российской Федерации по Московской области»</t>
  </si>
  <si>
    <t>Основное мероприятие 04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</si>
  <si>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Мероприятие 4.1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t>
  </si>
  <si>
    <t>Мероприятие 4.2 «Проведение работ по установке видеокамер с подключением к системе «Безопасный регион» на подъездах многоквартирных домов»</t>
  </si>
  <si>
    <t>Мероприятие 4.3 «Обслуживание, модернизация и развитие системы «Безопасный регион»»</t>
  </si>
  <si>
    <t>Мероприятие 4.4 «Обеспечение установки на коммерческих объектах видеокамер с подключением к системе «Безопасный регион», а также интеграция имещиюхся средств видеонаблюдения коммерческих объектов в систему «Безопасный регион»»</t>
  </si>
  <si>
    <t>Основное мероприятие 07 «Развитие похоронного дела на территории Московской области»</t>
  </si>
  <si>
    <t>Мероприятие 7.1 «Возмещение специализированной службе по вопросам похоронного дела стоимости услуг по погребению умерших в части, превышающей размер возмещения, установленный законодательством РФ и МО»</t>
  </si>
  <si>
    <t>Мероприятие 7.2 «Расходы на обеспечение деятельности (оказание услуг) в сфере похоронного дела»</t>
  </si>
  <si>
    <t>Мероприятие 7.3 «Оформление земельных участков под кладбищами в муниципальную собственность, включая создание новых кладбищ»</t>
  </si>
  <si>
    <t>Мероприятие 7.4 «Зимние и летние работы по содержанию мест захоронений, текущий и капитальный ремонт основных фондов»</t>
  </si>
  <si>
    <t>Мероприятие 7.5 «Содержание и благоустройство воинских, почетных, одиночных захоронений в случаях, если погребение осуществлялось за счет средств федерального бюджета, бюджета субъекта Российской Федерации или бюджетов муниципальных образований, а также иных захоронений и памятников, находящихся под охраной государства»</t>
  </si>
  <si>
    <t>Мероприятие 7.6 «Содержание и благоустройство могил и надгробий Героев Советского Союза, Героев Российской Федерации или полных кавалеров ордена Славы при отсутствии близких родственников, если таковые могилы и надгробия имеются на территории кладбищ»</t>
  </si>
  <si>
    <t>Мероприятие 7.7 «Проведение инвентаризации мест захоронений»</t>
  </si>
  <si>
    <t>Мероприятие 7.8 «Обустройство и восстановление воинских захоронений, находящихся в государственной собственности»</t>
  </si>
  <si>
    <t>Мероприятие 7.9 «Осуществление переданных полномочий Московской области по транспортировке умерших в морг, включая погрузо-разгрузочные работы, с мест обнаружения или происшествия для проведения судебно-медицинской экспертизы»</t>
  </si>
  <si>
    <t>Мероприятие 7.10 «Реализация мероприятий федеральной целевой программы "Увековечение памяти погибших при защите Отечества на 2019 - 2024 годы" »</t>
  </si>
  <si>
    <t>Подпрограмма: 2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t>
  </si>
  <si>
    <t>Основное мероприятие 01 «Осуществление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t>
  </si>
  <si>
    <t>Мероприятие 1.1 «Подготовка должностных лиц по вопросам гражданской обороны, предупреждения и ликвидации чрезвычайных ситуаций (Институт развития МЧС России, УМЦ ГКУ «Специальный центр «Звенигород», др. специализированные учебные учреждения)»</t>
  </si>
  <si>
    <t>Мероприятие 1.2 «Создание и содержание курсов гражданской обороны»</t>
  </si>
  <si>
    <t>Мероприятие 1.3 «Оборудование учебно-консультационных пунктов для подготовки неработающего населения информационными стендами, оснащение УКП учебной литературой и видеотехникой»</t>
  </si>
  <si>
    <t>Мероприятие 1.4 «Подготовка населения в области гражданской обороны и действиям в чрезвычайных ситуациях. Пропаганда знаний в области ГО (изготовление и распространение памяток, листовок, аншлагов, баннеров и т.д.)»</t>
  </si>
  <si>
    <t>Мероприятие 1.5 «Проведение учений, соревнований, тренировок, смотров-конкурсов»</t>
  </si>
  <si>
    <t>Мероприятие 1.6 «Создание резервов материальных ресурсов для ликвидации ЧС на территории муниципального образования»</t>
  </si>
  <si>
    <t>Мероприятие 1.7 «Реализация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(разработка, корректировка, всех Планов и т.д.)»</t>
  </si>
  <si>
    <t>Мероприятие 1.10 «Совершенствование и развитие системы обеспечения вызова муниципальных экстренных оперативных служб по единому номеру 112, ЕДДС»</t>
  </si>
  <si>
    <t>Основное мероприятие 02 «Выполнение мероприятий по безопасности населения на водных объектах, расположенных на территории муниципального образования Московской области»</t>
  </si>
  <si>
    <t>Мероприятие 2.2 «Создание, поддержание мест массового отдыха у воды (пляж, спасательный пост на воде, установление аншлагов)»</t>
  </si>
  <si>
    <t>Основное мероприятие 03 «Создание, содержание системно-аппаратного комплекса «Безопасный город» на территории Московской области»</t>
  </si>
  <si>
    <t>Мероприятие 3.1 «Создание, содержание системно-аппаратного комплекса «Безопасный город»»</t>
  </si>
  <si>
    <t>Подпрограмма: 3 Развитие и совершенствование систем оповещения и информирования населения муниципального образования Московской области</t>
  </si>
  <si>
    <t>Основное мероприятие 01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</si>
  <si>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Мероприятие 1.1 «Содержание, поддержание в постоянной готовности к применению, модернизация систем информирования и оповещения населения при чрезвычайных ситуациях или об угрозе возникновения чрезвычайных ситуаций, военных действий»</t>
  </si>
  <si>
    <t>Подпрограмма: 4 Обеспечение пожарной безопасности на территории муниципального образования Московской области</t>
  </si>
  <si>
    <t>Основное мероприятие 01 «Повышение степени пожарной безопасности»</t>
  </si>
  <si>
    <t>Мероприятие 1.1 «Оказание поддержки общественным объединениям пожарной охраны, социальное и экономическое стимулирование участия граждан и организаций в добровольной пожарной охране»</t>
  </si>
  <si>
    <t>Мероприятие 1.2 «Содержание пожарных гидрантов, обеспечение их исправного состояния и готовности к забору воды в любое время года»</t>
  </si>
  <si>
    <t>Мероприятие 1.3 «Содержание пожарных водоемов и создание условий для забора воды из них в любое время года (обустройство подъездов с площадками с твердым покрытием для установки пожарных автомобилей)»</t>
  </si>
  <si>
    <t>Мероприятие 1.4 «Установка и содержание автономных дымовых пожарных извещателей в местах проживания многодетных семей и семей, находящихся в трудной жизненной ситуации»</t>
  </si>
  <si>
    <t>Мероприятие 1.5 «Содержание в исправном состоянии средств обеспечения пожарной безопасности жилых и общественных зданий, находящихся в муниципальной собственности»</t>
  </si>
  <si>
    <t>Мероприятие 1.5.1 «Обустройство противопожарных минерализованных полос, опашка территорий по границам населенных пунктов примыкающих к лесным массивам»</t>
  </si>
  <si>
    <t>Мероприятие 1.6 «Организация обучения населения мерам пожарной безопасности и пропаганда в области пожарной безопасности, содействие распространению пожарно-технических знаний»</t>
  </si>
  <si>
    <t>Мероприятие 1.7 «Дополнительные мероприятия в условиях особого противопожарного режима»</t>
  </si>
  <si>
    <t>Мероприятие 1.8 «Обеспечение связи и оповещения населения о пожаре»</t>
  </si>
  <si>
    <t>Мероприятие 1.9 «Проведение работ для возведения пожарного депо из быстровозводимых модульных конструкций полной заводской готовности (проектно-изыскательские работы, возведение фундамента, техническое присоединение инженерно-техническим сетям, благоустройство территории) »</t>
  </si>
  <si>
    <t>Подпрограмма: 5 Обеспечение мероприятий гражданской обороны на территории муниципального образования Московской области</t>
  </si>
  <si>
    <t>Основное мероприятие 01 «Организация накопления, хранения, освежения и обслуживания запасов материально-технических, продовольственных, медицинских и иных средств в целях гражданской обороны»</t>
  </si>
  <si>
    <t>Мероприятие 1.1 «Создание запасов материально-технических, продовольственных, медицинских и иных средств в целях гражданской обороны»</t>
  </si>
  <si>
    <t>Основное мероприятие 02 «Обеспечение готовности защитных сооружений и других объектов гражданской обороны на территории муниципальных образований Московской области»</t>
  </si>
  <si>
    <t>Мероприятие 2.1 «Создание и обеспечение готовности сил и средств гражданской обороны муниципального образования Московской области»</t>
  </si>
  <si>
    <t>Мероприятие 2.2 «Повышение степени готовности к использованию по предназначению защитных сооружений и других объектов гражданской обороны»</t>
  </si>
  <si>
    <t>Мероприятие 2.3 «Организация и выполнение мероприятий, предусмотренных планом гражданской обороны защиты населения муниципального образования Московской области (в том числе разработка Плана)»</t>
  </si>
  <si>
    <t>Подпрограмма: 6 Обеспечивающая подпрограмма</t>
  </si>
  <si>
    <t>Мероприятие 1.1 «Расходы на обеспечение деятельности (оказание услуг) муниципальных учреждений - служба спасения»</t>
  </si>
  <si>
    <t>Мероприятие 1.1.1 «Расходы на обеспечение деятельности МКУ ГОЩ "Центр гражданской защиты"»</t>
  </si>
  <si>
    <t>Мероприятие 1.1.2 «Развитие материально-технической базы МКУ ГОЩ «Центр гражданской защиты»»</t>
  </si>
  <si>
    <t>Мероприятие 1.1.3 «Предоставление услуг юридическим лицам в области защиты населения и территорий от чрезвычайных ситуаций»</t>
  </si>
  <si>
    <t>Подпрограмма: 1 Комплексное освоение земельных участков в целях жилищного строительства и развитие застроенных территорий</t>
  </si>
  <si>
    <t>Основное мероприятие 01 «Создание условий для развития рынка доступного жилья, развитие жилищного строительства»</t>
  </si>
  <si>
    <t>Мероприятие 1.1 «Организация строительства»</t>
  </si>
  <si>
    <t>Мероприятие 1.3 «Обеспечение проживающих в городском округе и нуждающихся в жилых помещениях малоимущих граждан жилыми помещениями»</t>
  </si>
  <si>
    <t>Основное мероприятие 04 «Обеспечение прав пострадавших граждан-соинвесторов»</t>
  </si>
  <si>
    <t>Мероприятие 4.1 «Мероприятия, направленные на достижение показателей (без финансирования)»</t>
  </si>
  <si>
    <t>Основное мероприятие 07 «Финансовое обеспечение выполнения отдельных государственных полномочий в сфере жилищной политики, переданных органам местного самоуправления»</t>
  </si>
  <si>
    <t>Мероприятие 7.1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</si>
  <si>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Подпрограмма: 2 Обеспечение жильем молодых семей</t>
  </si>
  <si>
    <t>Основное мероприятие 01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</si>
  <si>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Мероприятие 1.1 «Реализация мероприятий по обеспечению жильем молодых семей»</t>
  </si>
  <si>
    <t>Мероприятие 1.1.1 «Реализация мероприятий по обеспечению жильем молодых семей»</t>
  </si>
  <si>
    <t>Мероприятие 1.1.2 «Предоставление дополнительной социальной выплаты в случае рождения (усыновления) ребенка»</t>
  </si>
  <si>
    <t>Подпрограмма: 3 Обеспечение жильем детей-сирот и детей, оставшихся без попечения родителей, лиц из числа детей-сирот и детей, оставшихся без попечения родителей</t>
  </si>
  <si>
    <t>Основное мероприятие 01 «Оказание государственной поддержки в решении жилищной проблемы детей-сирот и детей, оставшихся без попечения родителей, лиц из числа детей-сирот и детей, оставшихся без попечения родителей»</t>
  </si>
  <si>
    <t>Мероприятие 1.1 «Предоставление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</si>
  <si>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4 Социальная ипотека</t>
  </si>
  <si>
    <t>Основное мероприятие 01 «I этап реализации подпрограммы 4. Компенсация оплаты основного долга по ипотечному жилищному кредиту»</t>
  </si>
  <si>
    <t>Мероприятие 1.1 «Компенсация оплаты основного долга по ипотечному жилищному кредиту»</t>
  </si>
  <si>
    <t>Подпрограмма: 7 Улучшение жилищных условий отдельных категорий многодетных семей</t>
  </si>
  <si>
    <t>Основное мероприятие 01 «Предоставление многодетным семьям жилищных субсидий на приобретение жилого помещения или строительство индивидуального жилого дома»</t>
  </si>
  <si>
    <t>Мероприятие 1.1 «Реализация мероприятий по улучшению жилищных условий многодетных семей»</t>
  </si>
  <si>
    <t>Подпрограмма: 8 Обеспечение жильем отдельных категорий граждан, установленных федеральным законодательством</t>
  </si>
  <si>
    <t>Основное мероприятие 02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</si>
  <si>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Мероприятие 2.1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</si>
  <si>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Мероприятие 2.2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</si>
  <si>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Основное мероприятие 03 «Оказание государственной поддержки по обеспечению жильем граждан, уволенных с военной службы, и приравненных к ним лиц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t>
  </si>
  <si>
    <t>Мероприятие 3.1 «Осуществление полномочий по обеспечению жильем граждан, уволенных с военной службы, и приравненных к ним лиц, в соответствии с Федеральным законом от 8 декабря 2010 года №342-ФЗ «О внесении изменений в Федеральный закон «О статусе военнослужащих» и об обеспечении жилыми помещениями некоторых категорий граждан»»</t>
  </si>
  <si>
    <t>Подпрограмма: 1 Чистая вода</t>
  </si>
  <si>
    <t>Основное мероприятие 02 «Строительство, реконструкция, капитальный ремонт, приобретение, монтаж и ввод в эксплуатацию объектов водоснабжения на территории муниципальных образований Московской области»</t>
  </si>
  <si>
    <t>Мероприятие 2.1 «Строительство и реконструкция объектов водоснабжения»</t>
  </si>
  <si>
    <t>Мероприятие 2.1.1 «Реконструкция системы водоснабжения с установкой оборудования водоподготовки, ВЗУ № 3 г.п. Фряново Щёлковского района Московской области (ПИР)»</t>
  </si>
  <si>
    <t>Мероприятие 2.2 «Капитальный ремонт, приобретение, монтаж и ввод в эксплуатацию объектов водоснабжения»</t>
  </si>
  <si>
    <t>Мероприятие 2.2.1 «Капитальный ремонт ВЗУ со станцией обезжелезивания, п. Краснознаменский г. Щелково, Щелковский м.р.»</t>
  </si>
  <si>
    <t>Мероприятие 2.2.2 «Капитальный ремонт ВЗУ №3 со станцией обезжелезивания г. Щелково, ул. Центральная ( 2-й этап)»</t>
  </si>
  <si>
    <t>Мероприятие 2.2.3 «Капитальный ремонт ВЗУ со станцией обезжелезивания ул. Розы Люксембург г.п. Загорянский Щелковский м.р (I этап) »</t>
  </si>
  <si>
    <t>Мероприятие 2.3 «Капитальный ремонт, приобретение, монтаж и ввод в эксплуатацию шахтных колодцев»</t>
  </si>
  <si>
    <t>Мероприятие 2.3.1 «Содержание и ремонт шахтных колодцев»</t>
  </si>
  <si>
    <t>Подпрограмма: 2 Системы водоотведения</t>
  </si>
  <si>
    <t>Основное мероприятие 01 «Строительство, реконструкция (модернизация),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</si>
  <si>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Мероприятие 1.3 «Капитальный ремонт объектов очистки сточных вод»</t>
  </si>
  <si>
    <t>Мероприятие 1.3.1 «Капитальный ремонт очистных сооружений канализации пос. Фряново, г.о. Щёлково производительностью 3000 тыс. м3/сут. (в т.ч. ПИР)»</t>
  </si>
  <si>
    <t>Основное мероприятие 02 «Строительство (реконструкция), капитальный ремонт канализационных коллекторов (участков) и канализационных насосных станций на территории муниципальных образований Московской области»</t>
  </si>
  <si>
    <t>Мероприятие 2.1 «Капитальный ремонт канализационных коллекторов и канализационных насосных станций»</t>
  </si>
  <si>
    <t>Мероприятие 2.1.1 «Капитальный ремонт межрайонного самотечного коллектора от г. Королев (пл. Валентиновская) до г. Щелково (КНС «Соколовская») Д1500 мм Щелковский муниципальный район (2 этап)»</t>
  </si>
  <si>
    <t>Мероприятие 2.1.2 «Оказание услуг по осуществлению строительного контроля за выполнением работ по капитальному ремонту межрайонного самотечного коллектора от г. Королев (пл. Валентиновская) до г. Щелково (КНС "Соколовская") Д1500 мм Щелковский муниципальный район (2 этап)»</t>
  </si>
  <si>
    <t>Мероприятие 2.1.3 «Капитальный ремонт коллектора 2Д=1200мм (две нитки), проходящего в железобетонном дюкере по дну реки Клязьма и в прилегающей береговой зоне, Щелковский м.р.»</t>
  </si>
  <si>
    <t>Мероприятие 2.1.4 «Оказание услуг по осуществлению строительного контроля за выполнением работ по капитальному ремонту коллектора 2Д=1200мм (две нитки), проходящего в железобетонном дюкере по дну реки Клязьма и в прилегающей береговой зоне, Щелковский м.р.»</t>
  </si>
  <si>
    <t>Мероприятие 2.2 «Строительство (реконструкция) канализационных коллекторов, канализационных насосных станций»</t>
  </si>
  <si>
    <t>Мероприятие 2.2.1 «Модернизация КНС «Соколовская» г. Щёлково»</t>
  </si>
  <si>
    <t>Мероприятие 2.2.2 «Оказание услуг по осуществлению строительного контроля за выполнением работ по модернизации КНС «Соколовская», г. Щёлково »</t>
  </si>
  <si>
    <t>Мероприятие 2.2.3 «Оказание услуг по проведению авторского надзора за производством работ по модернизации КНС «Соколовская», г. Щёлково»</t>
  </si>
  <si>
    <t>Мероприятие 2.2.4 «Оказание услуг по разработке рабочей документации для модернизации КНС «Соколовская», г. Щёлково»</t>
  </si>
  <si>
    <t>Подпрограмма: 3 Создание условий для обеспечения качественными коммунальными услугами</t>
  </si>
  <si>
    <t>Основное мероприятие 02 «Строительство, реконструкция, капитальный ремонт, приобретение, монтаж и ввод в эксплуатацию объектов коммунальной инфраструктуры на территории муниципальных образований Московской области»</t>
  </si>
  <si>
    <t>Мероприятие 2.2 «Строительство и реконструкция объектов коммунальной инфраструктуры»</t>
  </si>
  <si>
    <t>Мероприятие 2.5 «Организация в границах городского округа теплоснабжения населения»</t>
  </si>
  <si>
    <t>Мероприятие 2.5.1 «Субсидии ресурсоснабжающим организациям на реализацию мероприятий по организации системы водоснабжения и водоотведения, теплоснабжения, электроснабжения, газоснабжения на территории муниципального образования Московской области»</t>
  </si>
  <si>
    <t>Мероприятие 2.6 «Создание условий для обеспечения качественными коммунальными услугами, в том числе актуализация (утверждение) схем теплоснабжения, водоснабжения и водоотведения, программ комплексного развития систем коммунальной инфраструктуры»</t>
  </si>
  <si>
    <t>Мероприятие 2.6.1 «Утверждение актуализированной схемы теплоснабжения городского округа Щёлково»</t>
  </si>
  <si>
    <t>Мероприятие 2.6.2 «Утверждение актуализированной схемы водоснабжения и водоотведения городского округа Щёлково»</t>
  </si>
  <si>
    <t>Мероприятие 2.6.3 «Утверждение актуализированной программы комплексного развития систем коммунальной инфраструктуры городского округа Щёлково»</t>
  </si>
  <si>
    <t>Основное мероприятие 03 «Проведение первоочередных мероприятий по восстановлению инфраструктуры военных городков на территории Московской области, переданных из федеральной собственности»</t>
  </si>
  <si>
    <t>Мероприятие 3.1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</si>
  <si>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Мероприятие 3.1.1 «Проведение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(Щелково-3)»</t>
  </si>
  <si>
    <t>Мероприятие 3.1.2 «Оказание услуг по осуществлению строительного контроля за проведением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(Щелково- 3) *»</t>
  </si>
  <si>
    <t>Мероприятие 3.1.3 «Капитальный ремонт и техническое переоснащение здания МБУ городского поселения Монино «КДЦ «Дом офицеров», расположенного по адресу: Московская область, Щёлковский м.р., г.п. Монино, ул. Авиационная, д. 2а»</t>
  </si>
  <si>
    <t>Мероприятие 3.1.4 «Капитальный ремонт и техническое переоснащение здания муниципального автономного учреждения культуры городского поселения Щелково «Дворец культуры им. В.П. Чкалова» г. Щелково, ул. Супруна, д. 3 военный городок Щелково 3-4»</t>
  </si>
  <si>
    <t>Мероприятие 3.1.5 «Капитальный ремонт сетей теплоснабжения (в/г ВШК, д.п. Загорянский)»</t>
  </si>
  <si>
    <t>Мероприятие 3.1.6 «Капитальный ремонт сетей теплоснабжения (пос. Новый Городок)»</t>
  </si>
  <si>
    <t>Мероприятие 3.1.7 «Капитальный ремонт сетей водоснабжения (пос. Новый Городок; в/г ВШК, д.п. Загорянский)»</t>
  </si>
  <si>
    <t>Мероприятие 3.1.8 «Капитальный ремонт сетей водоотведения (в/г ВШК, д.п. Загорянский)»</t>
  </si>
  <si>
    <t>Мероприятие 3.1.9 «Капитальный ремонт КНС пос. Новый Городок»</t>
  </si>
  <si>
    <t>Мероприятие 3.2 «Капитальные вложения в объекты инженерной инфраструктуры на территории военных городков»</t>
  </si>
  <si>
    <t>Мероприятие 3.2.1 «Строительство котельной мощностью 25 Мвт по адресу: г.п. Щёлково, Щёлково-4, ул. Беляева»</t>
  </si>
  <si>
    <t>Подпрограмма: 4 Энергосбережение и повышение энергетической эффективности</t>
  </si>
  <si>
    <t>Основное мероприятие 01 «Повышение энергетической эффективности муниципальных учреждений Московской области»</t>
  </si>
  <si>
    <t>Мероприятие 1.2 «Установка терморегулирующих клапанов (терморегуляторов) на отопительных приборах»</t>
  </si>
  <si>
    <t>Мероприятие 1.10 «Установка, замена, поверка приборов учета энергетических ресурсов на объектах бюджетной сферы»</t>
  </si>
  <si>
    <t>Основное мероприятие 02 «Организация учета энергоресурсов в жилищном фонде»</t>
  </si>
  <si>
    <t>Мероприятие 2.1 «Установка, замена, поверка общедомовых приборов учета энергетических ресурсов в многоквартирных домах»</t>
  </si>
  <si>
    <t>Основное мероприятие 03 «Повышение энергетической эффективности многоквартирных домов»</t>
  </si>
  <si>
    <t>Мероприятие 3.1 «Организация работы с УК по подаче заявлений в ГУ МО «Государственная жилищная инспекция Московской области»»</t>
  </si>
  <si>
    <t>Мероприятие 1.1 «Создание административных комиссий, уполномоченных рассматривать дела об административных правонарушениях в сфере благоустройства»</t>
  </si>
  <si>
    <t>Подпрограмма: 1 Инвестиции</t>
  </si>
  <si>
    <t>Основное мероприятие 02 «Создание многофункциональных индустриальных парков, технологических парков, промышленных площадок»</t>
  </si>
  <si>
    <t>Мероприятие 2.1 «Стимулирование инвестиционной деятельности муниципальных образований»</t>
  </si>
  <si>
    <t>Мероприятие 2.2 «Привлечение резидентов на территорию индустриальных парков, технопарков, промышленных площадок на долгосрочной основе»</t>
  </si>
  <si>
    <t>Мероприятие 2.4 «Заключение договоров купли-продажи (долгосрочной аренды) земельных участков/помещений для организации производственной деятельности»</t>
  </si>
  <si>
    <t>Мероприятие 2.5 «Создание многофункциональных индустриальных парков, технопарков, промышленных площадок.»</t>
  </si>
  <si>
    <t>Мероприятие 2.6 «Поиск инвесторов, подготовка коммерческих предложений; организация мероприятий с презентацией муниципального образования; проведение личных встреч Главы с представителями бизнеса»</t>
  </si>
  <si>
    <t>Основное мероприятие 07 «Организация работ по поддержке и развитию промышленного потенциала»</t>
  </si>
  <si>
    <t>Мероприятие 7.1 «Проведение мероприятий по погашению задолженности по выплате заработной платы в Московской области»</t>
  </si>
  <si>
    <t>Мероприятие 7.3 «Создание новых рабочих мест за счет проводимых мероприятий направленных на расширение имеющихся производств»</t>
  </si>
  <si>
    <t>Мероприятие 7.4 «Создание и открытие новых промышленных предприятий»</t>
  </si>
  <si>
    <t>Мероприятие 7.5 «Заключение трехстороннего соглашения об увеличении заработной платы»</t>
  </si>
  <si>
    <t>Мероприятие 7.6 «Увеличение числа работников прошедших обучение, за счет чего повысилась квалификация»</t>
  </si>
  <si>
    <t>Мероприятие 7.7 «Увеличение предприятий с высокопроизводительными рабочими местами»</t>
  </si>
  <si>
    <t>Подпрограмма: 2 Развитие конкуренции</t>
  </si>
  <si>
    <t>Основное мероприятие 01 «Реализация комплекса мер по развитию сферы закупок в соответствии с Федеральным законом № 44-ФЗ»</t>
  </si>
  <si>
    <t>Мероприятие 1.1 «Привлечение специализированной организации к осуществлению закупок»</t>
  </si>
  <si>
    <t>Основное мероприятие 02 «Развитие конкурентной среды в рамках Федерального закона № 44-ФЗ»</t>
  </si>
  <si>
    <t>Мероприятие 2.1 «Информирование общественности о предполагаемых потребностях в товарах (работах, услугах) в рамках размещения информации об осуществлении закупок и проведении иных конкурентных процедур»</t>
  </si>
  <si>
    <t>Мероприятие 2.2 «Разработка и актуализация правовых актов в сфере закупок»</t>
  </si>
  <si>
    <t>Мероприятие 2.3 «Анализ и мониторинг закупочной деятельности заказчиков»</t>
  </si>
  <si>
    <t>Мероприятие 2.4 «Организация проведения совместных закупок»</t>
  </si>
  <si>
    <t>Основное мероприятие 03 «Мониторинг и контроль закупок по Федеральному закону № 223-ФЗ «О закупках товаров, работ, услуг отдельными видами юридических лиц» на предмет участия субъектов малого и среднего предпринимательства»</t>
  </si>
  <si>
    <t>Мероприятие 3.1 «Проведение оценки соответствия планов закупки товаров, работ, услуг, планов инновационной продукции, высокотехнологичной продукции, лекарственных средств, изменений, внесенных в такие планы, требованиям законодательства Российской Федерации, предусматривающим участие субъектов малого и среднего предпринимательства в закупке»</t>
  </si>
  <si>
    <t>Мероприятие 3.2 «Мониторинг размещения в плане закупок товаров (работ, услуг) раздела об участии субъектов малого и среднего предпринимательства в закупке в соответствии с Правилами формирования плана закупок товаров (работ, услуг) и требованиями к форме такого плана, утвержденными постановлением Правительства Российской Федерации от 17.09.2012 № 932 «Об утверждении Правил формирования плана закупки товаров (работ, услуг) и требований к форме такого плана», а также отражения номенклатурных позиций в кодах ОКВЭД2 и ОКПД2»»</t>
  </si>
  <si>
    <t>Основное мероприятие 04 «Реализация комплекса мер по содействию развитию конкуренции»</t>
  </si>
  <si>
    <t>Мероприятие 4.1 «Формирование и изменение перечня рынков для содействия развитию конкуренции в муниципальном образовании Московской области»</t>
  </si>
  <si>
    <t>Мероприятие 4.2 «Разработка и корректировка плана мероприятий («дорожной карты») по содействию развитию конкуренции в муниципальном образовании Московской области»</t>
  </si>
  <si>
    <t>Мероприятие 4.3 «Проведение мониторинга состояния и развития конкурентной среды на рынках товаров, работ и услуг на территории муниципального образования Московской области и анализ его результатов»</t>
  </si>
  <si>
    <t>Мероприятие 4.4 «Подготовка ежегодного доклада «Информационный доклад о внедрении стандарта развития конкуренции на территории муниципального образования Московской области»»</t>
  </si>
  <si>
    <t>Мероприятие 4.5 «Информирование субъектов предпринимательской деятельности и потребителей товаров, работ и услуг о состоянии конкурентной среды и деятельности по содействию развитию конкуренции»</t>
  </si>
  <si>
    <t>Подпрограмма: 3 Развитие малого и среднего предпринимательства</t>
  </si>
  <si>
    <t>Федеральный проект I8 «Популяризация предпринимательства»</t>
  </si>
  <si>
    <t>Мероприятие I8.1 «Реализация мероприятий по популяризации малого и среднего предпринимательства»</t>
  </si>
  <si>
    <t>Основное мероприятие 02 «Реализация механизмов муниципальной поддержки субъектов малого и среднего предпринимательства»</t>
  </si>
  <si>
    <t>Мероприятие 2.1 «Частичная компенсация субъектам малого и среднего предпринимательства затрат на уплату первого взноса (аванса) при заключении договора лизинга»</t>
  </si>
  <si>
    <t>Мероприятие 2.2 «Частичная компенсация субъектам малого и среднего предпринимательства затрат, связанных с приобретением оборудования в целях создания и (или) развития либо модернизации производства товаров (работ, услуг)»</t>
  </si>
  <si>
    <t>Мероприятие 2.3 «Частичная компенсация затрат субъектам малого и среднего предпринимательства, осуществляющим предоставление услуг (производство товаров) в следующих сферах деятельности: социальное обслуживание граждан, услуги здравоохранения, физкультурно-оздоровительная деятельность, реабилитация инвалидов, проведение занятий в детских и молодежных кружках, секциях, студиях, создание и развитие детских центров, производство и (или) реализация медицинской техники, протезно-ортопедических изделий, а также технических средств, включая автомототранспорт, материалов для профилактики инвалидности или реабилитации инвалидов, обеспечение культурно-просветительской деятельности (музеи, театры, школы-студии, музыкальные учреждения, творческие мастерские), предоставление образовательных услуг группам граждан, имеющим ограниченный доступ к образовательным услугам, ремесленничество»</t>
  </si>
  <si>
    <t>Подпрограмма: 4 Развитие потребительского рынка и услуг на территории муниципального образования Московской области</t>
  </si>
  <si>
    <t>Основное мероприятие 01 «Развитие потребительского рынка и услуг на территории муниципального образования Московской области»</t>
  </si>
  <si>
    <t>Мероприятие 1.1 «Содействие вводу (строительству) новых современных объектов потребительского рынка и услуг»</t>
  </si>
  <si>
    <t>Мероприятие 1.2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t>
  </si>
  <si>
    <t>Мероприятие 1.3 «Организация и проведение «социальных» акций для ветеранов и инвалидов Великой Отечественной войны, социально незащищенных категорий граждан с участием хозяйствующих субъектов, осуществляющих деятельность в сфере потребительского рынка и услуг»</t>
  </si>
  <si>
    <t>Мероприятие 1.4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t>
  </si>
  <si>
    <t>Мероприятие 1.5 «Разработка, согласование и утверждение в муниципальном образовании Московской области схем размещения нестационарных торговых объектов, а также демонтаж нестационарных торговых объектов, размещение которых не соответствует схеме размещения нестационарных торговых объектов»</t>
  </si>
  <si>
    <t>Мероприятие 1.6 «Создание условий для обеспечения жителей городского округа услугами связи, общественного питания, торговли и бытового обслуживания»</t>
  </si>
  <si>
    <t>Основное мероприятие 02 «Развитие сферы общественного питания на территории муниципального образования Московской области»</t>
  </si>
  <si>
    <t>Мероприятие 2.1 «Содействие увеличению уровня обеспеченности населения муниципального образования Московской области предприятиями общественного питания»</t>
  </si>
  <si>
    <t>Основное мероприятие 03 «Развитие сферы бытовых услуг на территории муниципального образования Московской области»</t>
  </si>
  <si>
    <t>Мероприятие 3.1 «Содействие увеличению уровня обеспеченности населения муниципального образования Московской области предприятиями бытового обслуживания»</t>
  </si>
  <si>
    <t>Основное мероприятие 04 «Реализация губернаторской программы «100 бань Подмосковья» на территории муниципального образования Московской области»</t>
  </si>
  <si>
    <t>Мероприятие 4.1 «Содействие строительству (реконструкции) банных объектов в рамках программы «100 бань Подмосковья»»</t>
  </si>
  <si>
    <t>Мероприятие 4.2 «Поиск и подбор инвесторов для строительства/реконструкции банных объектов в рамках программы «100 бань Подмосковья»»</t>
  </si>
  <si>
    <t>Основное мероприятие 05 «Участие в организации региональной системы защиты прав потребителей»</t>
  </si>
  <si>
    <t>Мероприятие 5.1 «Рассмотрение обращений и жалоб, консультация граждан по вопросам защиты прав потребителей»</t>
  </si>
  <si>
    <t>Мероприятие 5.2 «Обращения в суды по вопросу защиты прав потребителей»</t>
  </si>
  <si>
    <t>Подпрограмма: 1 Развитие имущественного комплекса</t>
  </si>
  <si>
    <t>Основное мероприятие 02 «Управление имуществом, находящимся в муниципальной собственности, и выполнение кадастровых работ»</t>
  </si>
  <si>
    <t>Мероприятие 2.1 «Расходы, связанные с владением, пользованием и распоряжением имуществом, находящимся в муниципальной собственности городского округа»</t>
  </si>
  <si>
    <t>Мероприятие 2.2 «Взносы на капитальный ремонт общего имущества многоквартирных домов»</t>
  </si>
  <si>
    <t>Основное мероприятие 03 «Создание условий для реализации государственных полномочий в области земельных отношений»</t>
  </si>
  <si>
    <t>Мероприятие 3.1 «Осуществление государственных полномочий Московской области в области земельных отношений»</t>
  </si>
  <si>
    <t>Подпрограмма: 3 Совершенствование муниципальной службы Московской области</t>
  </si>
  <si>
    <t>Основное мероприятие 01 «Организация профессионального развития муниципальных служащих Московской области»</t>
  </si>
  <si>
    <t>Мероприятие 1.1 «Организация и проведение мероприятий по обучению, переобучению, повышению квалификации и обмену опытом специалистов»</t>
  </si>
  <si>
    <t>Мероприятие 1.2 «Организация работы по повышению квалификации муниципальных служащих и работников муниципальных учреждений, в т.ч. участие в краткосрочных семинарах»</t>
  </si>
  <si>
    <t>Подпрограмма: 4 Управление муниципальными финансами</t>
  </si>
  <si>
    <t>Основное мероприятие 01 «Проведение мероприятий в сфере формирования доходов местного бюджета»</t>
  </si>
  <si>
    <t>Мероприятие 1.1 «Разработка мероприятий, направленных на увеличение доходов и снижение задолженности по налоговым платежам»</t>
  </si>
  <si>
    <t>Мероприятие 1.2 «Осуществление мониторинга поступлений налоговых и неналоговых доходов местного бюджета»</t>
  </si>
  <si>
    <t>Мероприятие 1.3 «Формирование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t>
  </si>
  <si>
    <t>Мероприятие 1.4 «Проведение работы с главными администраторами по представлению прогноза поступления доходов и аналитических материалов по исполнению бюджета»</t>
  </si>
  <si>
    <t>Основное мероприятие 05 «Повышение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t>
  </si>
  <si>
    <t>Мероприятие 5.1 «Мониторинг и оценка качества управления муниципальными финансами»</t>
  </si>
  <si>
    <t>Основное мероприятие 06 «Управление муниципальным долгом»</t>
  </si>
  <si>
    <t>Мероприятие 6.1 «Обслуживание муниципального долга по бюджетным кредитам»</t>
  </si>
  <si>
    <t>Мероприятие 6.2 «Обслуживание муниципального долга по коммерческим кредитам»</t>
  </si>
  <si>
    <t>Основное мероприятие 07 «Ежегодное снижение доли просроченной кредиторской задолженности в расходах бюджета городского округа»</t>
  </si>
  <si>
    <t>Мероприятие 7.1 «Проведение анализа сложившейся просроченной кредиторской задолженности"»</t>
  </si>
  <si>
    <t>Мероприятие 7.2 «Инвентаризация просроченной кредиторской задолженности"»</t>
  </si>
  <si>
    <t>Мероприятие 1.1 «Функционирование высшего должностного лица»</t>
  </si>
  <si>
    <t>Мероприятие 1.2 «Расходы на обеспечение деятельности администрации»</t>
  </si>
  <si>
    <t>Мероприятие 1.3 «Комитеты и отраслевые управления при администрации»</t>
  </si>
  <si>
    <t>Мероприятие 1.4 «Обеспечение деятельности (оказание услуг) муниципальных органов - комитет по экономике»</t>
  </si>
  <si>
    <t>Мероприятие 1.5 «Обеспечение деятельности финансового органа»</t>
  </si>
  <si>
    <t>Мероприятие 1.6 «Расходы на обеспечение деятельности (оказание услуг) муниципальных учреждений - централизованная бухгалтерия муниципального образования»</t>
  </si>
  <si>
    <t>Мероприятие 1.7 «Расходы на обеспечение деятельности (оказание услуг) муниципальных учреждений - обеспечение деятельности органов местного самоуправления»</t>
  </si>
  <si>
    <t>Мероприятие 1.7.1 «Расходы на обеспечение деятельности (оказание услуг) МКУ ГОЩ "Информационный центр"»</t>
  </si>
  <si>
    <t>Мероприятие 1.7.2 «Расходы на обеспечение деятельности (оказание услуг) МКУ ГОЩ "Комитет по организации закупок"»</t>
  </si>
  <si>
    <t>Мероприятие 1.7.3 «Расходы на обеспечение деятельности (оказание услуг) МКУ ГОЩ "ЦУЩ"»</t>
  </si>
  <si>
    <t>Мероприятие 1.7.4 «Расходы на обеспечение деятельности (оказание услуг) МКУ ГОЩ "ХТУ"»</t>
  </si>
  <si>
    <t>Мероприятие 1.7.5 «Расходы на обеспечение деятельности (оказание услуг) МКУ ГОЩ "ЦОМУ"»</t>
  </si>
  <si>
    <t>Мероприятие 1.8 «Организация и осуществление мероприятий по мобилизационной подготовке»</t>
  </si>
  <si>
    <t>Мероприятие 1.9 «Взносы в уставной капитал муниципальных предприятий»</t>
  </si>
  <si>
    <t>Мероприятие 1.10 «Взносы в общественные организации (Уплата членских взносов членами Совета муниципальных образований Московской области)»</t>
  </si>
  <si>
    <t>Мероприятие 1.11 «Материально-техническое и организационное обеспечение деятельности старосты сельского населенного пункта»</t>
  </si>
  <si>
    <t>Мероприятие 1.12 «Премия Губернатора Московской области «Прорыв года»»</t>
  </si>
  <si>
    <t>Мероприятие 1.13 «Осуществление мер по противодействию коррупции в границах городского округа"»</t>
  </si>
  <si>
    <t>Мероприятие 1.14 «Принятие устава муниципального образования и внесение в него изменений и дополнений, издание муниципальных правовых актов»</t>
  </si>
  <si>
    <t>Мероприятие 1.15 «Организация сбора статистических показателей»</t>
  </si>
  <si>
    <t>Федеральный проект W1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</si>
  <si>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Мероприятие W1.1 «Оказание содействия в подготовке проведения общероссийского голосования»</t>
  </si>
  <si>
    <t>Подпрограмма: 1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</si>
  <si>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Основное мероприятие 01 «Информирование населения об основных событиях социально-экономического развития и общественно-политической жизни»</t>
  </si>
  <si>
    <t>Мероприятие 1.1 «Информирование населения об основных событиях социально-экономического развития, общественно-политической жизни, освещение деятельности в печатных СМИ»</t>
  </si>
  <si>
    <t>Мероприятие 1.2 «Информирование населения об основных событиях социально-экономического развития, общественно-политической жизни, освещение деятельности путем изготовления и распространения (вещания) радиопрограммы»</t>
  </si>
  <si>
    <t>Мероприятие 1.3 «Информирование населения об основных событиях социально-экономического развития, общественно-политической жизни, освещение деятельности путем изготовления и распространения (вещания) телепередач»</t>
  </si>
  <si>
    <t>Мероприятие 1.4 «Информирование населения об основных событиях социально-экономического развития, общественно-политической жизни, освещение деятельности в электронных СМИ, распространяемых в сети Интернет (сетевых изданиях). Создание и ведение информационных ресурсов и баз данных муниципального образования»</t>
  </si>
  <si>
    <t>Мероприятие 1.5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формирование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</si>
  <si>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Мероприятие 1.6 «Осуществление взаимодействия органов местного самоуправления с печатными СМИ в области подписки, доставки и распространения тиражей печатных изданий»</t>
  </si>
  <si>
    <t>Мероприятие 1.7 «Расходы на обеспечение деятельности (оказание услуг) муниципальных учреждений в сфере информационной политики»</t>
  </si>
  <si>
    <t>Основное мероприятие 02 «Разработка новых эффективных и высокотехнологичных (интерактивных) информационных проектов, повышающих степень интереса населения и бизнеса к проблематике Московской области по социально значимым темам, в СМИ, на интернет-ресурсах, в социальных сетях и блогосфере»</t>
  </si>
  <si>
    <t>Мероприятие 2.1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t>
  </si>
  <si>
    <t>Мероприятие 2.2 «Организация мониторинга СМИ, блогосферы, проведение медиа-исследований аудитории СМИ на территории муниципального образования»</t>
  </si>
  <si>
    <t>Основное мероприятие 07 «Организация создания и эксплуатации сети объектов наружной рекламы»</t>
  </si>
  <si>
    <t>Мероприятие 7.1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t>
  </si>
  <si>
    <t>Мероприятие 7.2 «Проведение мероприятий, к которым обеспечено праздничное/тематическое оформление территории муниципального образования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</si>
  <si>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Мероприятие 7.3 «Информирование населения об основных событиях социально-экономического развития и общественно-политической жизни посредством размещения социальной рекламы на объектах наружной рекламы и информации»</t>
  </si>
  <si>
    <t>Мероприятие 7.4 «Осуществление мониторинга задолженности за установку и эксплуатацию рекламных конструкций и реализация мер по её взысканию»</t>
  </si>
  <si>
    <t>Подпрограмма: 3 Эффективное местное самоуправление Московской области</t>
  </si>
  <si>
    <t>Основное мероприятие 07 «Реализация практик инициативного бюджетирования на территории муниципальных образований Московской области»</t>
  </si>
  <si>
    <t>Мероприятие 7.1 «Реализация проектов граждан, сформированных в рамках практик инициативного бюджетирования»</t>
  </si>
  <si>
    <t>Мероприятие 7.1.1 «Спортивная площадка для МАДОУ детский сад № 45 «Домовёнок»»</t>
  </si>
  <si>
    <t>Мероприятие 7.1.2 «Ремонт отмостки, цоколя, установка навеса для колясок, пожарных выходов и мусорной площадки в МБДОУ № 47 «Бельчонок».»</t>
  </si>
  <si>
    <t>Мероприятие 7.1.3 «Прокладка дорожек с подготовкой основания и укладкой асфальта в МБДОУ в детском саду № 11 «Звездочка» общеразвивающего вида Щелково.»</t>
  </si>
  <si>
    <t>Мероприятие 7.1.4 «Ремонт внутриквартального проезда ул. Гостиный переулок (подъезд к контейнерной площадке для сбора мусора).»</t>
  </si>
  <si>
    <t>Мероприятие 7.1.5 «Приобретение школьной мебели для МБОУ СОШ № 24 им. С.А. Красовского ГОЩ.»</t>
  </si>
  <si>
    <t>Мероприятие 7.1.6 «Ремонт тротуара вдоль школы № 13 В.А. Джанибекова.»</t>
  </si>
  <si>
    <t>Мероприятие 7.1.7 «Текущий ремонт помещений МАДОУ детский сад № 50 «Ручеек» общеразвивающего вида Щелково»</t>
  </si>
  <si>
    <t>Мероприятие 7.1.8 «Ремонт фасада, цоколя, отмостки, устройство козырьков в МБДОУ ЦРР-детский сад № 38 «Солнышко» (корпус №2) Щелково»</t>
  </si>
  <si>
    <t>Мероприятие 7.1.9 «Ремонт асфальтового покрытия МБДОУ в детском саду № 37 «Радуга» общеразвивающего вида Щелково.»</t>
  </si>
  <si>
    <t>Мероприятие 7.1.10 «Детские игровые площадки МБДОУ № 47 «Бельчонок».»</t>
  </si>
  <si>
    <t>Мероприятие 7.1.11 «Текущий ремонт помещений МБОУ СОШ № 28 Щелково.»</t>
  </si>
  <si>
    <t>Мероприятие 7.1.12 «Строительство спортивной площадки для мини-футбола и баскетбола в д. Аксиньино.»</t>
  </si>
  <si>
    <t>Мероприятие 7.1.13 «Приобретение сценических костюмов, фортепиано для МБУК ГОЩ КДЦ «Дом офицеров».»</t>
  </si>
  <si>
    <t>Мероприятие 7.1.14 «Приобретение, доставка и установка малых архитектурных форм из стеклопластика по адресу : Щелково, сквер по ул.Стефановского между домами № 1 и №2.»</t>
  </si>
  <si>
    <t>Мероприятие 7.1.15 «Текущий ремонт помещений МБОУ СОШ № 29 Щелково.»</t>
  </si>
  <si>
    <t>Мероприятие 7.1.16 «Устройство гостевого парковочного пространства у Гребенского кладбища.»</t>
  </si>
  <si>
    <t>Мероприятие 7.1.17 «Приобретение оргтехники для МАУДО ДШИ им. Ю.А. Розума»</t>
  </si>
  <si>
    <t>Мероприятие 7.1.18 «Проект по замене оконных блоков в здании МБОУ СОШ № 13 В.А. Джанибекова.»</t>
  </si>
  <si>
    <t>Мероприятие 7.1.19 «Строительство скейтпарка в пос. Литвиново.»</t>
  </si>
  <si>
    <t>Мероприятие 7.1.20 «Устройство линии уличного освещения по ул. Заречная в г.п. Щелково .»</t>
  </si>
  <si>
    <t>Подпрограмма: 4 Молодежь Подмосковья</t>
  </si>
  <si>
    <t>Основное мероприятие 01 «Организация и проведения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</si>
  <si>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Мероприятие 1.1 «Организация и проведение мероприятий по гражданско-патриотическому и духовно-нравственному воспитанию молодежи»</t>
  </si>
  <si>
    <t>Мероприятие 1.1.1 «Организация и проведение мероприятий по гражданско-патриотическому и духовно-нравственному воспитанию молодежи»</t>
  </si>
  <si>
    <t>Мероприятие 1.1.2 «Создание условий для развития наставничества, поддержки общественных инициатив и проектов, в том числе в сфере добровольчества (волонтерства)»</t>
  </si>
  <si>
    <t>Мероприятие 1.1.3 «Формирование эффективной системы выявления, поддержки и развития способностей и талантов у детей и молодежи»</t>
  </si>
  <si>
    <t>Мероприятие 1.3 «Проведение мероприятий по обеспечению занятости несовершеннолетних»</t>
  </si>
  <si>
    <t>Мероприятие 1.5 «Расходы на обеспечение деятельности (оказание услуг) муниципальных учреждений в сфере молодежной политики)»</t>
  </si>
  <si>
    <t>Мероприятие 1.5.1 «Финансовое обеспечение муниципального задания на оказание муниципальных услуг МБУ ГОЩ РМ "КДЦ "Навигатор" и развитие материально-технической базы»</t>
  </si>
  <si>
    <t>Мероприятие 1.5.2 «Укрепление материально-технической базы МБУ ГОЩ РМ "КДЦ "Навигатор"»</t>
  </si>
  <si>
    <t>Мероприятие 1.5.3 «Финансовое обеспечение муниципального задания на оказание муниципальных услуг МБУ ГОЩ РМ "Клуб "Ровесник" и развитие материально-технической базы »</t>
  </si>
  <si>
    <t>Мероприятие 1.5.4 «Укрепление материально-технической базы МБУ ГОЩ РМ "Клуб "Ровесник"»</t>
  </si>
  <si>
    <t>Мероприятие 1.5.5 «Финансовое обеспечение муниципального задания на оказание муниципальных услуг МБУ ГОЩ МСПЦ «Крылья» и развитие материально-технической базы »</t>
  </si>
  <si>
    <t>Мероприятие 1.5.6 «Укрепление материально-технической базы МБУ ГОЩ МСПЦ «Крылья» »</t>
  </si>
  <si>
    <t>Основное мероприятие 04 «Корректировка списков кандидатов в присяжные заседатели федеральных судов общей юрисдикции в Российской Федерации»</t>
  </si>
  <si>
    <t>Мероприятие 4.1 «Составление (изменение) списков кандидатов в присяжные заседатели федеральных судов общей юрисдикции в Российской Федерации»</t>
  </si>
  <si>
    <t>Основное мероприятие 06 «Подготовка и проведение Всероссийской переписи населения»</t>
  </si>
  <si>
    <t>Мероприятие 6.1 «Проведение Всероссийской переписи населения 2020 года»</t>
  </si>
  <si>
    <t>Подпрограмма: 1 Пассажирский транспорт общего пользования</t>
  </si>
  <si>
    <t>Основное мероприятие 02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</si>
  <si>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Мероприятие 2.1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t>
  </si>
  <si>
    <t>Мероприятие 2.3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</si>
  <si>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Мероприятие 2.3.1 «Предоставление транспортных услуг населению автомобильным транспортом»</t>
  </si>
  <si>
    <t>Подпрограмма: 2 Дороги Подмосковья</t>
  </si>
  <si>
    <t>Основное мероприятие 02 «Строительство и реконструкция автомобильных дорог местного значения»</t>
  </si>
  <si>
    <t>Мероприятие 2.1 «Софинансирование работ по строительству (реконструкции) объектов дорожного хозяйства местного значения»</t>
  </si>
  <si>
    <t>Мероприятие 2.1.3 «Строительство моста через р. Клязьма с подходами от ул.Фабричная до Восточной промзоны в г.Щёлково Московской области »</t>
  </si>
  <si>
    <t>Основное мероприятие 05 «Ремонт, капитальный ремонт сети автомобильных дорог, мостов и путепроводов местного значения»</t>
  </si>
  <si>
    <t>Мероприятие 5.1 «Софинансирование работ по капитальному ремонту и ремонту автомобильных дорог общего пользования местного значения»</t>
  </si>
  <si>
    <t>Мероприятие 5.1.1 «Ремонт, капитальный ремонт сети автомобильных дорог, мостов и путепроводов местного значения »</t>
  </si>
  <si>
    <t>Мероприятие 5.1.2 «Капитальный ремонт и ремонт автомобильных дорог,примыкающих к территориям садоводческих,огороднических и дачных некоммерческих объединений граждан»</t>
  </si>
  <si>
    <t>Мероприятие 5.3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t>
  </si>
  <si>
    <t>Мероприятие 5.5 «Дорожная деятельность в отношении автомобильных дорог местного значения в границах городского округа»</t>
  </si>
  <si>
    <t>Мероприятие 5.5.1 «Ремонтные работы объектов дорожного хозяйства»</t>
  </si>
  <si>
    <t>Мероприятие 5.5.2 «Мероприятия по контролю качества ремонтных работ автомобильных дорог общего пользования местного значения»</t>
  </si>
  <si>
    <t>Мероприятие 5.5.3 «Содержание объектов дорожного хозяйства, в том числе ливневых канализаций»</t>
  </si>
  <si>
    <t>Мероприятие 5.5.3.1 «Содержание автомобильных дорог общего пользования (в том числе нанесение горизонтальной разметки и установка дорожных знаков)»</t>
  </si>
  <si>
    <t>Мероприятие 5.5.3.2 «Субсидии на обеспечение выполнения муниципального задания МУ ГПЩ "Служба озеленения и благоустройства"»</t>
  </si>
  <si>
    <t>Мероприятие 5.5.3.3 «Ремонт и содержание ливневой канализации»</t>
  </si>
  <si>
    <t>Мероприятие 5.5.3.4 «Содержание внутриквартальных дорог и проездов»</t>
  </si>
  <si>
    <t>Мероприятие 5.5.3.5 «Ямочный ремонт автомобильных дорог общего пользования и внутриквартальных проездов»</t>
  </si>
  <si>
    <t>Мероприятие 5.5.4 «Паспортизация и оформление прав собственности объектов дорожного хозяйства»</t>
  </si>
  <si>
    <t>Мероприятие 5.5.5 «Эвакуация бесхозного автомобильного транспорта»</t>
  </si>
  <si>
    <t>Мероприятие 5.6 «Мероприятия по обеспечению безопасности дорожного движения»</t>
  </si>
  <si>
    <t>Мероприятие 5.6.1 «Мероприятия по устройству и ремонту ИДН,остановок,светофорных объектов,пешеходных направляющих и тротуаров»</t>
  </si>
  <si>
    <t>Мероприятие 5.6.2 «Разработка проекта организации дорожного движения (знаки,разметка,искусственные дорожные неровности,ограждения,светофоры))»</t>
  </si>
  <si>
    <t>Мероприятие 5.7 «Создание и обеспечение функционирования парковок (парковочных мест)»</t>
  </si>
  <si>
    <t>Подпрограмма: 1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</si>
  <si>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Основное мероприятие 01 «Реализация общесистемных мер по повышению качества и доступности государственных и муниципальных услуг на территории муниципального образования»</t>
  </si>
  <si>
    <t>Мероприятие 1.1 «Оптимизация предоставления государственных и муниципальных услуг, в том числе обеспечение их предоставления без привязки к месту регистрации, по жизненным ситуациям»</t>
  </si>
  <si>
    <t>Мероприятие 1.2 «Оперативный мониторинг качества и доступности предоставления государственных и муниципальных услуг, в том числе по принципу «одного окна»»</t>
  </si>
  <si>
    <t>Основное мероприятие 02 «Организация деятельности многофункциональных центров предоставления государственных и муниципальных услуг»</t>
  </si>
  <si>
    <t>Мероприятие 2.1 «Организация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реализации мероприятий, направленных на повышение уровня удовлетворенности граждан качеством предоставления государственных и муниципальных услуг»</t>
  </si>
  <si>
    <t>Мероприятие 2.2 «Софинансирование расходов на организацию деятельности многофункциональных центров предоставления государственных и муниципальных услуг»</t>
  </si>
  <si>
    <t>Мероприятие 2.3 «Расходы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t>
  </si>
  <si>
    <t>Мероприятие 2.4 «Обеспечение оборудованием и поддержание работоспособности многофункциональных центров предоставления государственных и муниципальных услуг»</t>
  </si>
  <si>
    <t>Мероприятие 2.5 «Организация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 органов местного самоуправления муниципальных образований Московской области»</t>
  </si>
  <si>
    <t>Основное мероприятие 03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</si>
  <si>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Мероприятие 3.1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t>
  </si>
  <si>
    <t>Мероприятие 3.2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</si>
  <si>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Подпрограмма: 2 Развитие информационной и технологической инфраструктуры экосистемы цифровой экономики муниципального образования Московской области</t>
  </si>
  <si>
    <t>Основное мероприятие 01 «Информационная инфраструктура»</t>
  </si>
  <si>
    <t>Мероприятие 1.1 «Обеспечение доступности для населения муниципального образования Московской области современных услуг широкополосного доступа в сеть Интернет»</t>
  </si>
  <si>
    <t>Мероприятие 1.2 «Обеспечение ОМСУ муниципального образования Московской области широкополосным доступом в сеть Интернет, телефонной связью, иными услугами электросвязи»</t>
  </si>
  <si>
    <t>Мероприятие 1.3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t>
  </si>
  <si>
    <t>Мероприятие 1.4 «Обеспечение оборудованием и поддержание его работоспособности»</t>
  </si>
  <si>
    <t>Основное мероприятие 02 «Информационная безопасность»</t>
  </si>
  <si>
    <t>Мероприятие 2.1 «Приобретение, установка, настройка, монтаж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средств защиты информационно-технологической и телекоммуникационной инфраструктуры от компьютерных атак, а также проведение мероприятий по защите информации и аттестации по требованиям безопасности информации объектов информатизации, ЦОД и ИС, используемых ОМСУ муниципального образования Московской области»</t>
  </si>
  <si>
    <t>Основное мероприятие 03 «Цифровое государственное управление»</t>
  </si>
  <si>
    <t>Мероприятие 3.1 «Обеспечение программными продуктами»</t>
  </si>
  <si>
    <t>Мероприятие 3.2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t>
  </si>
  <si>
    <t>Мероприятие 3.3 «Развитие и сопровождение муниципальных информационных систем обеспечения деятельности ОМСУ муниципального образования Московской области»</t>
  </si>
  <si>
    <t>Основное мероприятие 04 «Цифровая культура»</t>
  </si>
  <si>
    <t>Мероприятие 4.1 «Обеспечение муниципальных учреждений культуры доступом в информационно-телекоммуникационную сеть Интернет»</t>
  </si>
  <si>
    <t>Федеральный проект D2 «Информационная инфраструктура»</t>
  </si>
  <si>
    <t>Мероприятие D2.1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</si>
  <si>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Федеральный проект D6 «Цифровое государственное управление»</t>
  </si>
  <si>
    <t>Мероприятие D6.1 «Предоставление доступа к электронным сервисам цифровой инфраструктуры в сфере жилищно-коммунального хозяйства»</t>
  </si>
  <si>
    <t>Мероприятие E4.1 «Обеспечение современными аппаратно-программными комплексами общеобразовательных организаций в Московской области»</t>
  </si>
  <si>
    <t>Мероприятие E4.2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</si>
  <si>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Мероприятие E4.3 «Оснащение планшетными компьютерами общеобразовательных организаций в муниципальном образовании Московской области»</t>
  </si>
  <si>
    <t>Мероприятие E4.4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t>
  </si>
  <si>
    <t>Мероприятие E4.5 «Внедрение целевой модели цифровой образовательной среды в общеобразовательных организациях и профессиональных образовательных организациях»</t>
  </si>
  <si>
    <t>Мероприятие E4.6 «Обновление и техническое обслуживание (ремонт) средств (программного обеспечения и оборудования),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</si>
  <si>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Подпрограмма: 1 Разработка Генерального плана развития городского округа</t>
  </si>
  <si>
    <t>Основное мероприятие 02 «Разработка и внесение изменений в документы территориального планирования муниципальных образований Московской области»</t>
  </si>
  <si>
    <t>Мероприятие 2.1 «Проведение публичных слушаний/общественных обсуждений по проекту генерального плана городского округа (внесение изменений в генеральный план городского округа)»</t>
  </si>
  <si>
    <t>Мероприятие 2.2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(внесение изменений в генеральный план городского округа)»</t>
  </si>
  <si>
    <t>Основное мероприятие 03 «Разработка и внесение изменений в документы градостроительного зонирования муниципальных образований Московской области»</t>
  </si>
  <si>
    <t>Мероприятие 3.1 «Обеспечение проведения публичных слушаний/ общественных обсуждений по проекту Правил землепользования и застройки городского округа (внесение изменений в Правила землепользования и застройки городского округа)»</t>
  </si>
  <si>
    <t>Мероприятие 3.2 «Обеспечение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(внесение изменений в Правила землепользования и застройки городского округа)»</t>
  </si>
  <si>
    <t>Основное мероприятие 04 «Обеспечение разработки и внесение изменений в нормативы градостроительного проектирования городского округа»</t>
  </si>
  <si>
    <t>Мероприятие 4.1 «Разработка и внесение изменений в нормативы градостроительного проектирования городского округа»</t>
  </si>
  <si>
    <t>Мероприятие 4.2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(внесение изменений в нормативы градостроительного проектирования)»</t>
  </si>
  <si>
    <t>Подпрограмма: 2 Реализация политики пространственного развития городского округа</t>
  </si>
  <si>
    <t>Основное мероприятие 03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t>
  </si>
  <si>
    <t>Мероприятие 3.1 «Осуществление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</si>
  <si>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Основное мероприятие 04 «Обеспечение мер по ликвидации самовольных, недостроенных и аварийных объектов на территории муниципального образования»</t>
  </si>
  <si>
    <t>Мероприятие 4.1 «Ликвидация самовольных, недостроенных и аварийных объектов на территории муниципального образования Московской области»</t>
  </si>
  <si>
    <t>Подпрограмма: 1 Комфортная городская среда</t>
  </si>
  <si>
    <t>Основное мероприятие 01 «Благоустройство общественных территорий муниципальных образований Московской области»</t>
  </si>
  <si>
    <t>Мероприятие 1.4 «Комплексное благоустройство территорий муниципальных образований Московской области»</t>
  </si>
  <si>
    <t>Мероприятие 1.6 «Устройство контейнерных площадок»</t>
  </si>
  <si>
    <t>Мероприятие 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</si>
  <si>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Мероприятие 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</si>
  <si>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Мероприятие 1.12.1 «Разработка проектно-сметной документации для реализации проекта "Светлый город"»</t>
  </si>
  <si>
    <t>Мероприятие 1.14 «Ремонт дворовых территорий за счет средств местного бюджета»</t>
  </si>
  <si>
    <t>Мероприятие 1.14.1 «Субсидии на иные цели МУ ГОЩ «Служба озеленения и благоустройства». Ремонт дворовых территорий»</t>
  </si>
  <si>
    <t>Мероприятие 1.15 «Благоустройство общественных территорий»</t>
  </si>
  <si>
    <t>Мероприятие 1.15.1 «Благоустройство общественных территорий за счет средств местного бюджета»</t>
  </si>
  <si>
    <t>Мероприятие 1.15.2 «Благоустройство территории: г. Щёлково, прибрежная зона вблизи озёр Щёлково-7, ул. Неделина»</t>
  </si>
  <si>
    <t>Мероприятие 1.15.3 «Благоустройство территории р.п. Фряново, прибрежная зона «Банного пруда»»</t>
  </si>
  <si>
    <t>Мероприятие 1.15.4 «Благоустройство территории парка ВШК д. п. Загорянский, ул. Ватутина, в районе д. 102, 103»</t>
  </si>
  <si>
    <t>Мероприятие 1.15.5 «Благоустройство территории дер. Гребнево «Берёзовая роща»»</t>
  </si>
  <si>
    <t>Мероприятие 1.15.6 «Разработка архитектурно-планировочной концепции и проектно-сметной документации по благоустройству общественных территорий»</t>
  </si>
  <si>
    <t>Мероприятие 1.15.7 «Осуществление строительного контроля за выполнением работ на объектах благоустройства г.о. Щёлково</t>
  </si>
  <si>
    <t>Мероприятие 1.15.8 «Осуществление авторского надзора выполнением работ на объектах благоустройства г.о. Щёлково»</t>
  </si>
  <si>
    <t>Мероприятие 1.15.9 «Проверка достоверности определения сметной стоимости»</t>
  </si>
  <si>
    <t>Мероприятие 1.16 «Комплексное благоустройство дворовых территорий»</t>
  </si>
  <si>
    <t>Мероприятие 1.16.1 «Субсидии на иные цели МУ ГОЩ «Служба озеленения и благоустройства». Комплексное благоустройство дворовых территорий г.о. Щёлково»</t>
  </si>
  <si>
    <t>Мероприятие 1.16.2 «Субсидии на иные цели МУ ГОЩ «Служба озеленения и благоустройства». Устройство, ремонт резинового покрытия и основания под покрытие на детских игровых и спортивных площадках»</t>
  </si>
  <si>
    <t>Федеральный проект F2 «Формирование комфортной городской среды»</t>
  </si>
  <si>
    <t>Мероприятие F2.1 «Реализация программ формирования современной городской среды»</t>
  </si>
  <si>
    <t>Мероприятие F2.3 «Реализация программ формирования современной городской среды в части благоустройства общественных территорий»</t>
  </si>
  <si>
    <t>Мероприятие F2.3.1 «Благоустройство ул. Пушкина (в границах от ул. Парковая до ул. Первомайская) »</t>
  </si>
  <si>
    <t>Мероприятие F2.3.2 «Благоустройство территории вдоль Чкаловского озера с улицы Бахчиванджи»</t>
  </si>
  <si>
    <t>Мероприятие F2.7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</si>
  <si>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F2.8 «Ремонт дворовых территорий»</t>
  </si>
  <si>
    <t>Мероприятие F2.8.1 «Субсидии на иные цели МУ ГОЩ «Служба озеленения и благоустройства». Ремонт дворовых территорий»</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</si>
  <si>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</si>
  <si>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</si>
  <si>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</si>
  <si>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</si>
  <si>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</si>
  <si>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</si>
  <si>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Подпрограмма: 2 Благоустройство территорий</t>
  </si>
  <si>
    <t>Основное мероприятие 01 «Обеспечение комфортной среды проживания на территории муниципального образования»</t>
  </si>
  <si>
    <t>Мероприятие 1.1 «Содержание, ремонт объектов благоустройства, в т.ч. озеленение территорий»</t>
  </si>
  <si>
    <t>Мероприятие 1.2 «Содержание, ремонт и восстановление уличного освещения»</t>
  </si>
  <si>
    <t>Мероприятие 1.2.1 «Содержание, ремонт и восстановление уличного освещения поселений»</t>
  </si>
  <si>
    <t>Мероприятие 1.2.2 «Уличное освещение (оплата за потреблённую электроэнергию объектами уличного освещения)»</t>
  </si>
  <si>
    <t>Мероприятие 1.3 «Организация благоустройства территории городского округа в части ремонта асфальтового покрытия дворовых территорий»</t>
  </si>
  <si>
    <t>Мероприятие 1.4 «Расходы на обеспечение деятельности (оказание услуг) муниципальных учреждений в сфере благоустройства»</t>
  </si>
  <si>
    <t>Мероприятие 1.4.1 «Обеспечение выполнения работ по благоустройству, содержанию и ремонту объектов благоустройства г.о. Щёлково в рамках муниципального задания МУ ГОЩ «Служба озеленения и благоустройства»»</t>
  </si>
  <si>
    <t>Мероприятие 1.4.2 «Обеспечение выполнения работ по содержанию, техническому обслуживанию и текущему ремонту линий уличного освещения в рамках муниципального задания МУ ГОЩ «Служба озеленения и благоустройства»»</t>
  </si>
  <si>
    <t>Мероприятие 1.4.3 «Субсидии на иные цели МУ ГОЩ «Служба озеленения и благоустройства»»</t>
  </si>
  <si>
    <t>Мероприятие 1.4.3.1 «Субсидии на иные цели МУ ГОЩ «Служба озеленения и благоустройства» Валка аварийных и сухостойных деревьев, обрезка веток на территории г.о. Щёлково»</t>
  </si>
  <si>
    <t>Мероприятие 1.4.3.2 «Субсидии на иные цели МУ ГОЩ «Служба озеленения и благоустройства» На оказание услуги по охране демонтированных нестационарных объектов, некапитальных сооружений на площадке, расположенной вблизи дома № 139 по адресу: г.Щёлково, ул. Заречная»</t>
  </si>
  <si>
    <t>Мероприятие 1.4.3.3 «Субсидии на иные цели МУ ГОЩ «Служба озеленения и благоустройства». Организация субботников и ликвидация несанкционированных навалов мусора на территории г. Щёлково»</t>
  </si>
  <si>
    <t>Мероприятие 1.4.3.4 «Субсидии на иные цели МУ ГОЩ «Служба озеленения и благоустройства». Праздничное оформление объектов благоустройства»</t>
  </si>
  <si>
    <t>Мероприятие 1.4.3.5 «Субсидии на иные цели МУ ГОЩ «Служба озеленения и благоустройства». Устройство детской игровой площадки по адресу: г. Щёлково, ул. Комсомольская, д. 3»</t>
  </si>
  <si>
    <t>Мероприятие 1.4.3.6 «Субсидии на иные цели МУ ГОЩ «Служба озеленения и благоустройства». Ремонт пешеходного моста МО, дер. Хомутова, на ручье Серебрянка»</t>
  </si>
  <si>
    <t>Мероприятие 1.4.3.7 «Субсидии на иные цели МУ ГОЩ «Служба озеленения и благоустройства». Мероприятие по разработке и установке интерактивной схемы закрепления территорий города Щёлково на основе геоинформационной системы»</t>
  </si>
  <si>
    <t>Мероприятие 1.4.3.8 «Субсидии на иные цели МУ ГОЩ «Служба озеленения и благоустройства». Устройство, ремонт контейнерных площадок»</t>
  </si>
  <si>
    <t>Мероприятие 1.4.3.9 «Субсидии на иные цели МУ ГОЩ «Служба озеленения и благоустройства». Устройство ограждения и элементов спортивной площадки по адресу: г. Щёлково, мкр. Потаповский, дом 1»</t>
  </si>
  <si>
    <t>Мероприятие 1.4.3.10 «Капитальный ремонт скатной крыши и перекрытия второго этажа здания по адресу: г. Щёлково, ул. Заводская, 10а»</t>
  </si>
  <si>
    <t>Мероприятие 1.4.3.11 «Субсидии на иные цели МУ ГОЩ «Служба озеленения и благоустройства». Оказание услуг по охране площадки под складирование снега в зимний период »</t>
  </si>
  <si>
    <t>Мероприятие 1.4.3.12 «Субсидии на иные цели МУ ГОЩ «Служба озеленения и благоустройства». Ремонт офисного помещения второго этажа здания по адресу: Щёлково, ул. Заводская, 10а»</t>
  </si>
  <si>
    <t>Мероприятие 1.4.3.13 «Субсидии на иные цели МУ ГОЩ «Служба озеленения и благоустройства». Мероприятие по организации подъездных путей к площадке под складирование снега в зимний период»</t>
  </si>
  <si>
    <t>Мероприятие 1.5 «Организация оплачиваемых общественных работ, субботников»</t>
  </si>
  <si>
    <t>Подпрограмма: 3 Создание условий для обеспечения комфортного проживания жителей в многоквартирных домах Московской области</t>
  </si>
  <si>
    <t>Основное мероприятие 01 «Приведение в надлежащее состояние подъездов в многоквартирных домах»</t>
  </si>
  <si>
    <t>Мероприятие 1.1 «Ремонт подъездов в многоквартирных домах»</t>
  </si>
  <si>
    <t>Мероприятие 1.3 «Оплата кредиторской задолженности за выполненные работы по ремонту подъездов в многоквартирных домах в 2019 году»</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</si>
  <si>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</si>
  <si>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Мероприятие 2.3 «Соблюдение требований законодательства в области обеспечения санитарно-эпидемиологического благополучия населения, в частности по обеззараживанию (дезинфекции) мест общего пользования многоквартирных жилых домов»</t>
  </si>
  <si>
    <t>Мероприятие 2.51 «Техническое обследование жилого фонда в целях признания многоквартирных жилых домов аварийными или подлежащими реконструкции»</t>
  </si>
  <si>
    <t>Подпрограмма: 3 Строительство (реконструкция) объектов образования</t>
  </si>
  <si>
    <t>Мероприятие 1.1 «Проектирование и строительство дошкольных образовательных организаций»</t>
  </si>
  <si>
    <t>Мероприятие 1.1.1 «Детский сад на 190 мест по адресу: Московская область, г. Щелково, ул. Школьная, вблизи МБОУ СОШ №1 (ПИР и строительство)»</t>
  </si>
  <si>
    <t>Мероприятие 1.1.2 «Детский сад на 125 мест по адресу: Московская область, г. Щелково, мкр. Финский, ул. Некрасова (ПИР и строительство)»</t>
  </si>
  <si>
    <t>Мероприятие 1.1.3 «Детский сад на 125 мест по адресу: Московская область, г. Щёлково-3, ул. Жуковского, вблизи д. 2 (ПИР и строительство)»</t>
  </si>
  <si>
    <t>Мероприятие 1.1.4 «Детский сад на 240 мест по адресу: Московская область, г. Щелково, мкр. "Щёлково-7", вблизи ул. Неделина (ПИР и строительство)»</t>
  </si>
  <si>
    <t>Мероприятие 1.1.5 «Детский сад на 125 мест по адресу: Московская область, г. Щёлково-3, ул. Радиоцентра-5 (ПИР и строительство)»</t>
  </si>
  <si>
    <t>Мероприятие 1.1.6 «Детский сад на 125 мест по адресу: Московская область, городской округ Щелково, п. Загорянский, ул. Ватутина (ПИР и строительство)»</t>
  </si>
  <si>
    <t>Основное мероприятие 02 «Организация строительства (реконструкции) объектов общего образования»</t>
  </si>
  <si>
    <t>Мероприятие 2.1 «Строительство (реконструкция) объектов общего образования за счет средств бюджетов муниципальных образований Московской области»</t>
  </si>
  <si>
    <t>Мероприятие E1.2 «Капитальные вложения в объекты общего образования»</t>
  </si>
  <si>
    <t>Мероприятие E1.2.1 «Общеобразовательная школа на 550 мест в пос. Новый городок Щелковского района (ПИР и строительство)»</t>
  </si>
  <si>
    <t>Мероприятие E1.3 «Капитальные вложения в общеобразовательные организации в целях обеспечения односменного режима обучения»</t>
  </si>
  <si>
    <t>Мероприятие E1.3.1 «Школа на 275 мест по адресу: Московская область, г. Щелково, ул. Шмидта, д. 11 (ПИР и строительство)»</t>
  </si>
  <si>
    <t>Мероприятие E1.3.2 «Школа на 825 мест по адресу: Московская область, г. Щелково, микрорайон "Потапово-3А" (ПИР и строительство)»</t>
  </si>
  <si>
    <t>Мероприятие E1.3.3 «Новый корпус на 550 учащихся МБОУ СОШ №11 им. Титова по адресу: Московская область, г. Щелково, ул. Институтская, д. 5 (ПИР и строительство) (в том числе кредиторская задолженность прошлых лет)»</t>
  </si>
  <si>
    <t>Мероприятие E1.3.4 «Общеобразовательная школа на 1100 мест по адресу: Московская область, г. Щёлково, мкр. "Солнечный»</t>
  </si>
  <si>
    <t>Мероприятие E1.3.5 «Средняя общеобразовательная школа на 1100 учащихся по адресу: Московская область, Щёлковский муниципальный район, город Щёлково, микрорайон "Жегалово" (ПИР и строительство)»</t>
  </si>
  <si>
    <t>Основное мероприятие 05 «Организация строительства (реконструкции) объектов дошкольного образования за счет внебюджетных источников»</t>
  </si>
  <si>
    <t>Мероприятие 5.1 «Строительство (реконструкция) объектов дошкольного образования за счет внебюджетных источников»</t>
  </si>
  <si>
    <t>Мероприятие 5.1.1 «Проектирование и строительство встроенно - пристроенного детского дошкольного учреждения на 125 мест в микрорайоне № 14 г. Щёлково (поз. 11 по ГП)»</t>
  </si>
  <si>
    <t>Мероприятие 5.1.2 «Дошкольное образовательное учреждение на 120 мест в пос. Клюквенный городского округа Щёлково»</t>
  </si>
  <si>
    <t>Мероприятие 5.1.3 «Реконструкция детского сада № 54 с увеличением проектной мощности учреждения на 100 мест в пос. РТС г. Щёлково (второй корпус МАДОУ № 63)»</t>
  </si>
  <si>
    <t>Мероприятие 5.1.4 «Реконструкция дошкольного образовательного учреждения в квартале "Соболевка" г. Щёлково, по ул. Новая Фабрика, с увеличением вместимости до 540 мест»</t>
  </si>
  <si>
    <t>Основное мероприятие 06 «Организация строительства (реконструкции) объектов общего образования за счет внебюджетных источников»</t>
  </si>
  <si>
    <t>Мероприятие 6.1 «Строительство (реконструкция) объектов общего образования за счет внебюджетных источников»</t>
  </si>
  <si>
    <t>Мероприятие 6.1.1 «Строительство начальной школы на 160 мест в пос. Клюквенный городского округа Щёлково»</t>
  </si>
  <si>
    <t>Подпрограмма: 5 Строительство (реконструкция) объектов физической культуры и спорта</t>
  </si>
  <si>
    <t>Мероприятие P5.2 «Строительство (реконструкция) объектов физической культуры и спорта на территории военных городков»</t>
  </si>
  <si>
    <t>Мероприятие P5.2.1 «Строительство плавательного бассейна по адресу:городской округ Щёлково, п. Монино (в том числе ПИР)»</t>
  </si>
  <si>
    <t>Подпрограмма: 7 Обеспечивающая подпрограмма</t>
  </si>
  <si>
    <t>Мероприятие 1.1 «Расходы на обеспечение деятельности (оказание услуг) муниципальных учреждений в сфере строительства»</t>
  </si>
  <si>
    <t>Мероприятие 1.1.1 «Муниципальное казённое учреждение городского округа Щёлково "Строительство и инвестиции»</t>
  </si>
  <si>
    <t>Подпрограмма: 1 Обеспечение устойчивого сокращения непригодного для проживания жилищного фонда</t>
  </si>
  <si>
    <t>Федеральный проект F3 «Обеспечение устойчивого сокращения непригодного для проживания жилищного фонда»</t>
  </si>
  <si>
    <t>Мероприятие F3.1 «Переселение из непригодного для проживания жилищного фонда по I этапу»</t>
  </si>
  <si>
    <t>Мероприятие F3.2 «Переселение из непригодного для проживания жилищного фонда по II этапу»</t>
  </si>
  <si>
    <t>Мероприятие F3.3 «Переселение из непригодного для проживания жилищного фонда по III этапу»</t>
  </si>
  <si>
    <t>Мероприятие F3.4 «Переселение из непригодного для проживания жилищного фонда по IV этапу»</t>
  </si>
  <si>
    <t>Мероприятие F3.5 «Переселение из непригодного для проживания жилищного фонда по V этапу»</t>
  </si>
  <si>
    <t>Мероприятие F3.6 «Переселение из непригодного для проживания жилищного фонда по VI этапу»</t>
  </si>
  <si>
    <t>Подпрограмма: 2 Обеспечение мероприятий по переселению граждан из аварийного жилищного фонда в Московской области</t>
  </si>
  <si>
    <t>Основное мероприятие 02 «Переселение граждан из аварийного жилищного фонда»</t>
  </si>
  <si>
    <t>Мероприятие 2.1 «Обеспечение мероприятий по переселению граждан»</t>
  </si>
  <si>
    <t>Мероприятие 2.1.1 «Обеспечение мероприятий по переселению граждан из аварийного жилищного фонда по адресу: г. Щёлково, 1-ый Первомайский проезд д. 4»</t>
  </si>
  <si>
    <t>Мероприятие 2.1.2 «Обеспечение мероприятий по переселению граждан из аварийного жилищного фонда по адресу: г. Щёлково, ул. Пионерская, д. 32»</t>
  </si>
  <si>
    <t>Мероприятие 2.1.3 «Обеспечение мероприятий по переселению граждан из аварийного жилищного фонда по адресу: г. Щёлково, ул. Первомайская, д. 11»</t>
  </si>
  <si>
    <t>Мероприятие 2.1.4 «Обеспечение мероприятий по переселению граждан из аварийного жилищного фонда по адресу: г. Щёлково, ул. Первомайская, д. 14 »</t>
  </si>
  <si>
    <t>Мероприятие 2.1.5 «Обеспечение мероприятий по переселению граждан из аварийного жилищного фонда по адресу: г. Щёлково ул. Первомайская д. 21»</t>
  </si>
  <si>
    <t>Мероприятие 2.1.6 «Кадастрирование земельного участка при изъятии для муниципальных нужд»</t>
  </si>
  <si>
    <t>Мероприятие 2.1.7 «Кадастрирование и оценка жилых помещений при изъятии для муниципальных нужд»</t>
  </si>
  <si>
    <t>Соглашение с собственником о выкупе расселяемого аварийного помещения не достигнуто. Материалы направлены в юридическое управление для передачи спора на рассмотрение в суд.</t>
  </si>
  <si>
    <t>Начало строительно - монтажных работ: 06.02.2019. Строительная готовность - 100%. Объект введен в эксплуатацию.</t>
  </si>
  <si>
    <t>Начало строительно-монтажных работ: 10.05.2018. Строительная готовность - 100%. Оплата выполненных работ до конца 2020 г.</t>
  </si>
  <si>
    <t>Дата заключения МК на СМР: 16.08.2019. Разрешение на строительство получено по итогам судебного разбирательства в Арбитражном суде МО.
Строительная готовность - 20%.</t>
  </si>
  <si>
    <t>ПИР завершены. Аукцион по выбору подрядной организации на выполнение СМР.</t>
  </si>
  <si>
    <t>26.03.2020 заключен МК на выполнение СМР.
Строительная готовность - 11%.</t>
  </si>
  <si>
    <t>40%. Осуществляются проектно - изыскательские работы.</t>
  </si>
  <si>
    <t>Оплата кредиторской задолженности</t>
  </si>
  <si>
    <t>Основное мероприятие 01 «Организация строительства (реконструкции) объектов дошкольного образования»</t>
  </si>
  <si>
    <t>0% осуществляется подготовка конкурсной документации для проведения аукциона по выбору подрядной организации на выполнение ПИР
Формирование земельного участка (необходимость исключения из зоны КУРТ - после утверждения ПЗЗ и ген. плана).</t>
  </si>
  <si>
    <t>Формирование земельного участка.</t>
  </si>
  <si>
    <t>Проектно-изыскательские работы завершены, 22.12.2020 получено положительное заключение госудрственной экспертизы.</t>
  </si>
  <si>
    <t>0%. В связи с поздним выделением денежных средств муниципальный контракт не заключен</t>
  </si>
  <si>
    <t>64,2%. Произведена оплата за фактически выполненные работы</t>
  </si>
  <si>
    <t>Произведена оплата кредиторской задолженности за 2019 год.</t>
  </si>
  <si>
    <t xml:space="preserve">В связи с мерами по предотвращению распространения коронавирусной инфекции (COVID-2019) на территории Московской области работы по ремонту подъездов не проводились. 
</t>
  </si>
  <si>
    <t>Финансирование перемещено на другое мероприятие программы 0%</t>
  </si>
  <si>
    <t>91,1%. Экономия по результатам проведения конкурентных процедур</t>
  </si>
  <si>
    <t>0%. В связи с поздним завершением капитального ремонта крыши по указанному адресу, работы по ремонту офисного помещения не выполнены.</t>
  </si>
  <si>
    <t xml:space="preserve">В связи с поздним выделением финансирования </t>
  </si>
  <si>
    <t>94%. Произведена оплата за фактически выполненные работы.</t>
  </si>
  <si>
    <t>75,6%. Экономия по итогам проведения конкурентных процедур.</t>
  </si>
  <si>
    <t>66,5%. Произведена оплата за фактически выполненные работы.</t>
  </si>
  <si>
    <t>0% Финансирование перемещено на другие мероприятия муниципальной программы</t>
  </si>
  <si>
    <t>73,6%. Произведена оплата за фактически выполненные работы.</t>
  </si>
  <si>
    <t>96,5%. Произведена оплата за фактически выполненные работы.</t>
  </si>
  <si>
    <t>0% Финансирование  перенесено на другое мероприятие муниципальной программы.</t>
  </si>
  <si>
    <t>выполнено на 97,2%. Произведена оплата за фактически предоставленные услуги.</t>
  </si>
  <si>
    <t>80,2%. Произведена оплата за фактически предоставленные услуги.</t>
  </si>
  <si>
    <t>37,1%. В связи с мерами по предотвращению распространения коронавирусной инфекции (COVID-2019) на территории Московской области работы, ранее запланированнные по проведению субботников и посадке зеленых насаждений с привлечением жителей, были выполнены в меньшем объёме.</t>
  </si>
  <si>
    <t>0% В связи с расторжением Соглашения с Министерством благоустройства мероприятие не реализовано.</t>
  </si>
  <si>
    <t>88,8% . Экономия по результатам проведения аукционных процедур.  Оплата произведена за фактически выполненные и принятые работы.</t>
  </si>
  <si>
    <t>86,8%. Экономия по итогам проведения конкурентных процедур.</t>
  </si>
  <si>
    <t>98,3%. Экономия по итогам проведения конкурентных процедур.</t>
  </si>
  <si>
    <t>0% Оплачены средства по исковому заявлению за работы, выполненные в 2018 году</t>
  </si>
  <si>
    <t>89,1%. Экономия по результатам проведения аукционных процедур. Оплата произведена за фактически предоставленные услуги.</t>
  </si>
  <si>
    <t>В связи с блокированием мероприятия F2.15: Обустройство и установка детских игровых площадок на территории муниципальных образований Московской области финансирование из мероприятия  перенесено на оплату электроэнергии, потребленную объектами уличного освещения.</t>
  </si>
  <si>
    <t xml:space="preserve">65,1%. Планировалось заключить второй контракт. В связи с поздним выделением финансирования второй контракт не заключен. </t>
  </si>
  <si>
    <t>Мероприятие в 2020 не будет реализовано, так как лимиты в Госпрограмме Московской области на данное мероприятие не предусмотрены. Финансирование будет перенесено на другое мероприятие муниципальной программы.</t>
  </si>
  <si>
    <t>В 2020 году финансирование не предусмотрено. Ведется работа по заполнению дорожных карт в ИСОГД, по сбору документов с целью приведения объектов в соответствие, по снятию статуса самовольных объектов. В результате проведенной во 4 квартале 2020 года работы (совместно с Мособлархитектурой, Главным управлением государственного строительного надзора Московской области, застройщиками) из дорожных карт действий ОМС по объектам незавершенного строительства исключены 19 объектов (17 ликвидировано, 2 отменены). Подан 21 иск в суд о сносе объектов самовольной застройки.</t>
  </si>
  <si>
    <t>В 2020 году финансирование не предусмотрено.        На основании результатов осуществления закупки на предмет разработки нормативов градостроительного проектирования городского округа Щёлково путем проведения электронного аукциона  с победителем  - ИП Гелашвили А.В. 20.11.2019 заключен муниципальный контракт            № 0848300041219001123.
Результаты исполнения указанного муниципального контракта приняты 25.12.2019. Оплата прозведена. Проект местных НГП был размещен в течение двух месяцев на официальном сайте Администрации городского округа Щёлково в целях сбора замечаний и предложений. Решением СД ГОЩ от 10.06.2020 № 132/13-23-НПА утвержден порядок подготовки, утверждения местных НГП ГОЩ, в соответствии с которым проект МНГП подлежит также опубликованию в общественно-политической газете городского округа Щёлково "Время" не менее чем за 2 месяца до их утверждения. По истечении 2 месяцев Проект решения Совета депутатов городского округа Щёлково об утверждении местных НГП ГОЩ подготовлен и будет направлен в Совет депутатов городского округа Щёлково для принятия решения (сопроводительное письмо находится на подписании).</t>
  </si>
  <si>
    <t>В 2020 году финансирование за счёт средств бюджета г.о. Щёлково не предусмотрено. В Администрацию ГОЩ в целях организации и проведения публичных слушаний 25.10.2019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Правил землепользования и застройки территории (части территории) городского округа Щёлково Московской области (далее - Проект ПЗЗ). В соответствии с постановлением Главы городского округа Щёлково от 30.10.2019 № 162 в период с 12.11.2019 по 30.11.2019 Администрацией проведены публичные слушания по Проекту ПЗЗ. По завершении процедуры публичных слушаний по Проекту ПЗЗ протоколы и заключение по результатам публичных слушаний направлены в адрес Мособлархитектуры письмом Администрации от 06.02.2020 № 172-01Исх-1453С. Мособлархитектура письмом от 30.12.2020 №172-01Вх-28592 направила проект ПЗЗ для обеспечения процедуры утверждения данного проекта. В настоящее время ведётся подготовка документов для направления в Совет депутатов ГОЩ для принятия решения.</t>
  </si>
  <si>
    <t>В 2020 году финансирование за счёт средств бюджета г.о. Щёлково не предусмотрено. В Администрацию ГОЩ в целях организации и проведения публичных слушаний 14.10.2019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проекта Генерального плана городского округа Щёлково Московской области (далее - Проект ГП); В соответствии с постановлением Главы городского округа Щёлково от 16.10.2019 № 148 в период с 12.11.2019 по 30.11.2019 Администрацией проведены публичные слушания по Проекту ГП. По завершении процедуры публичных слушаний по Проекту ГП протоколы и заключение по результатам публичных слушаний направлены в адрес Мособлархитектуры письмом Администрации от 19.12.2019 № 172-01Исх-18155Т. Распоряжением Мособлархитектуры от 21.08.2020 № 28РВ-281 создана Согласительная комиссия для урегулирования разногласий по проекту генерального плана городского округа Щёлково Московской области. Срок работы Согласительной комиссии – не более двух месяцев со дня её создания (распоряжение Мособлархитектуры от 25.08.2020 № 28РВ-285). Мособлархитектура письмом от 30.12.2020 №172-01Вх-28591 направила проект ГП для обеспечения процедуры утверждения данного проекта. В настоящее время ведётся подготовка документов для направления в Совет депутатов ГОЩ для принятия решения.</t>
  </si>
  <si>
    <t>Правительство РФ приняло решение о переносе проведения Всероссийской переписи населения  на сентябрь 2021 года</t>
  </si>
  <si>
    <t>мероприятие выполнено на 51% за счет средств бюджета ГОЩ в соответствии с проведенной конкурентной процедурой</t>
  </si>
  <si>
    <t>мероприятие выполнено на 58% за счет средств бюджета ГОЩ в соответствии с проведенной конкурентной процедурой</t>
  </si>
  <si>
    <t xml:space="preserve">Осуществление мероприятий перенесены на 2021 год
</t>
  </si>
  <si>
    <t>Не был произведён демонтаж запланированных НТО в связи с судебными разбирательствами</t>
  </si>
  <si>
    <t xml:space="preserve">Заключен муниципальный контракт №0848300041220000042 на услуги по установке приборов учета. Выполнено на 19,77%. 
</t>
  </si>
  <si>
    <t>0% В соответствии с письмом МИНЖКХ МО финансирование работ перенесено на 2021-2023 годы</t>
  </si>
  <si>
    <t xml:space="preserve">0% В соответствии с письмом МИНЖКХ МО средства по мероприятию перенесены на 2021-2023 годы
</t>
  </si>
  <si>
    <t>Оплата работ 05.10.2020 ПП № 2717</t>
  </si>
  <si>
    <t>Погашена кредиторская задолженность за выполненные работы в 2019 году</t>
  </si>
  <si>
    <t>Молодые семьи привлекли мало ипотечных и собственных средств</t>
  </si>
  <si>
    <t>доходы от платной деятельности</t>
  </si>
  <si>
    <t xml:space="preserve">Выполнено.
По итогам конкурсных процедур экономия составила более 50%. </t>
  </si>
  <si>
    <t>Выполнены работы по обустройству пожарного пирса для забора воды на водоеме вблизи д. Борисовка.</t>
  </si>
  <si>
    <t>Осуществлена поставка специальной защитной одежды и пожарного снаряжения для Щёлковского отделения всероссийского добровольного пожарного общества.
кредиторская задолженность, оплата в 1 кв.2021 г</t>
  </si>
  <si>
    <t>Заключены муниципальные контракты 
 с ПАО "Ростелеком".                                   Оплата по мун.контрактам осуществляется ежемесячно, заключен мун.контракт на поставку средств оповещения, оплата 
в 4 квартале</t>
  </si>
  <si>
    <t xml:space="preserve">Выполнено;
экономия по результатам конкурсных процедур
</t>
  </si>
  <si>
    <t>Выполнено;
Осуществлено страхование рисков ЧС природного и техногенного характера со страховой суммой 5 млн рублей</t>
  </si>
  <si>
    <t>выполнено; экономия по результатам конкурсных процедур</t>
  </si>
  <si>
    <t>не заключен контракт</t>
  </si>
  <si>
    <t>Выполнено
Заключен нулевой муниципальный контракт с ООО "Некрополь" на год;
транспортировка умерших осуществляется по мере поступления информации</t>
  </si>
  <si>
    <t>Выполнено, все заключенные контракты оплачены.
В конце года произошло расторжение одного  контракта</t>
  </si>
  <si>
    <t>Выполнено 100%, экономия по результатам конкурсных процедур</t>
  </si>
  <si>
    <t xml:space="preserve"> Обучение проведено в учебном центре "Вертикаль"</t>
  </si>
  <si>
    <t>Осуществляется материальное поощрение дружинников, принимавших участие в охране общественного порядка в ГО Щёлково</t>
  </si>
  <si>
    <t>Покупка и установка камеры "Безопасный регион" в ЦКС "Медвежьи Озера", Приобретение и установка системы контроля и управления доступа, СКУД
приобретены металлодетекторы для объектов спорта</t>
  </si>
  <si>
    <t>Проведение  акции памяти "Дети Беслана" прошло без привлечения финансовых средств (Комитет по культуре и туризму)</t>
  </si>
  <si>
    <t>Мероприятие 1.2 «Мероприятия по обследованию окружающей среды (проведение анализов загрязняющих веществ в водных объектах, донных отложениях и неочищенных сточных водах, находящихся в собственности муниципального образования, проведение анализов загрязняющих веществ в атмосферном воздухе, проведение анализа загрязняющих веществ в почвах находящихся в собственности муниципального образования)»</t>
  </si>
  <si>
    <t>Ввиду эпидемии COVID-19 мероприятия не проводились.</t>
  </si>
  <si>
    <t>В связи с поступлением второй части субвенции только в ноябре 2020 года и отсутствием достаточного количества животных без владельцев их использование составило 61,5% от плана.</t>
  </si>
  <si>
    <t>Мероприятие P5.2 «Подготовка основания, приобретение и установка плоскостных спортивных сооружений в муниципальных образованиях Московской области»</t>
  </si>
  <si>
    <t>1.1.</t>
  </si>
  <si>
    <t>1.2.</t>
  </si>
  <si>
    <t>1.3.</t>
  </si>
  <si>
    <t>1.4.</t>
  </si>
  <si>
    <t>02.</t>
  </si>
  <si>
    <t>2.1.</t>
  </si>
  <si>
    <t>2.2.</t>
  </si>
  <si>
    <t>2.3.</t>
  </si>
  <si>
    <t>2.4.</t>
  </si>
  <si>
    <t>Закрытие учреждений на период пандемии</t>
  </si>
  <si>
    <t>2.4.1.</t>
  </si>
  <si>
    <t>2.4.2.</t>
  </si>
  <si>
    <t>в соответствии с заключенными договорами</t>
  </si>
  <si>
    <t>2.4.3.</t>
  </si>
  <si>
    <t>2.5.</t>
  </si>
  <si>
    <t>2.5.1.</t>
  </si>
  <si>
    <t>2.6.</t>
  </si>
  <si>
    <t>2.7.</t>
  </si>
  <si>
    <t>2.8.</t>
  </si>
  <si>
    <t>2.8.1.</t>
  </si>
  <si>
    <t>2.8.1.1.</t>
  </si>
  <si>
    <t>2.8.1.2.</t>
  </si>
  <si>
    <t>2.8.1.4.</t>
  </si>
  <si>
    <t>2.8.1.5.</t>
  </si>
  <si>
    <t>2.8.1.6.</t>
  </si>
  <si>
    <t>2.8.1.7.</t>
  </si>
  <si>
    <t>2.8.1.3.</t>
  </si>
  <si>
    <t>2.8.1.8.</t>
  </si>
  <si>
    <t>3.1.</t>
  </si>
  <si>
    <t>3.2.</t>
  </si>
  <si>
    <t>8.</t>
  </si>
  <si>
    <t>1.5.</t>
  </si>
  <si>
    <t>1.6.</t>
  </si>
  <si>
    <t>1.7.</t>
  </si>
  <si>
    <t>1.7.1.</t>
  </si>
  <si>
    <t>1.7.1.2.</t>
  </si>
  <si>
    <t>1.7.1.3.</t>
  </si>
  <si>
    <t>1.7.1.5.</t>
  </si>
  <si>
    <t>1.7.1.6.</t>
  </si>
  <si>
    <t>1.7.1.7.</t>
  </si>
  <si>
    <t>1.7.1.1.</t>
  </si>
  <si>
    <t>1.7.1.8.</t>
  </si>
  <si>
    <t>1.7.1.4.</t>
  </si>
  <si>
    <t>1.7.3.6.</t>
  </si>
  <si>
    <t>1.7.2.</t>
  </si>
  <si>
    <t>1.7.3.</t>
  </si>
  <si>
    <t>1.7.3.2.</t>
  </si>
  <si>
    <t>1.7.3.3.</t>
  </si>
  <si>
    <t>1.7.1.9.</t>
  </si>
  <si>
    <t>1.7.1.10.</t>
  </si>
  <si>
    <t>1.7.3.1.</t>
  </si>
  <si>
    <t>1.7.3.4.</t>
  </si>
  <si>
    <t>1.7.3.5.</t>
  </si>
  <si>
    <t>1.8.</t>
  </si>
  <si>
    <t>1.9.</t>
  </si>
  <si>
    <t>3.4</t>
  </si>
  <si>
    <t>3.5.</t>
  </si>
  <si>
    <t>3.6.</t>
  </si>
  <si>
    <t>3.7.</t>
  </si>
  <si>
    <t>3.9.</t>
  </si>
  <si>
    <t>3.8.</t>
  </si>
  <si>
    <t>5.1.</t>
  </si>
  <si>
    <t>6.1.</t>
  </si>
  <si>
    <t>6.</t>
  </si>
  <si>
    <t>6.2.</t>
  </si>
  <si>
    <t>6.3.</t>
  </si>
  <si>
    <t>6.4.</t>
  </si>
  <si>
    <t>6.5.</t>
  </si>
  <si>
    <t>6.6.</t>
  </si>
  <si>
    <t>7.1.</t>
  </si>
  <si>
    <t>экономия по итогам проведения торгов</t>
  </si>
  <si>
    <t>3.3.</t>
  </si>
  <si>
    <t>3.4.</t>
  </si>
  <si>
    <t>3.4.1.</t>
  </si>
  <si>
    <t>3.4.1.1.</t>
  </si>
  <si>
    <t>3.4.1.2.</t>
  </si>
  <si>
    <t>3.4.1.3.</t>
  </si>
  <si>
    <t>3.4.2.</t>
  </si>
  <si>
    <t>3.4.2.1.</t>
  </si>
  <si>
    <t>3.4.2.2.</t>
  </si>
  <si>
    <t>3.4.2.3.</t>
  </si>
  <si>
    <t>3.4..4.</t>
  </si>
  <si>
    <t>3.4.2.4.</t>
  </si>
  <si>
    <t>3.4.2.5.</t>
  </si>
  <si>
    <t>3.4.2.6.</t>
  </si>
  <si>
    <t>3.4.3.</t>
  </si>
  <si>
    <t>3.4.3.1.</t>
  </si>
  <si>
    <t>2.1..1.</t>
  </si>
  <si>
    <t>3.4.3.3.</t>
  </si>
  <si>
    <t>3.4.3.4.</t>
  </si>
  <si>
    <t>3.4.3.5.</t>
  </si>
  <si>
    <t>3.4.3.6.</t>
  </si>
  <si>
    <t>3.4.3.7.</t>
  </si>
  <si>
    <t>3.4.3.8.</t>
  </si>
  <si>
    <t>3.4.3.9.</t>
  </si>
  <si>
    <t>3.4.3.10.</t>
  </si>
  <si>
    <t>3.4.4.</t>
  </si>
  <si>
    <t>3.4.5.</t>
  </si>
  <si>
    <t>3.4.6.</t>
  </si>
  <si>
    <t>3.4.7.</t>
  </si>
  <si>
    <t>3.4.8.</t>
  </si>
  <si>
    <t>7.4..4.</t>
  </si>
  <si>
    <t>06.</t>
  </si>
  <si>
    <t>4.</t>
  </si>
  <si>
    <t>4.1.</t>
  </si>
  <si>
    <t>5.</t>
  </si>
  <si>
    <t>01.</t>
  </si>
  <si>
    <t>03.</t>
  </si>
  <si>
    <t>18.</t>
  </si>
  <si>
    <t>18.3.</t>
  </si>
  <si>
    <t>20.</t>
  </si>
  <si>
    <t>20.4.</t>
  </si>
  <si>
    <t>3.</t>
  </si>
  <si>
    <t>05.</t>
  </si>
  <si>
    <t>9.</t>
  </si>
  <si>
    <t>1.1.1.</t>
  </si>
  <si>
    <t>1.1.2.</t>
  </si>
  <si>
    <t>1.1.3.</t>
  </si>
  <si>
    <t>1.1.4.</t>
  </si>
  <si>
    <t>1.1.5.</t>
  </si>
  <si>
    <t>1.1.6.</t>
  </si>
  <si>
    <t>1.1.8.</t>
  </si>
  <si>
    <t>1.1.9.</t>
  </si>
  <si>
    <t>1.1.10.</t>
  </si>
  <si>
    <t>1.1.11.</t>
  </si>
  <si>
    <t>1.1.12.</t>
  </si>
  <si>
    <t>1.1.13.</t>
  </si>
  <si>
    <t>1.2.1.</t>
  </si>
  <si>
    <t>1.2.3.</t>
  </si>
  <si>
    <t>1.3.1.</t>
  </si>
  <si>
    <t>1.3.2.</t>
  </si>
  <si>
    <t>1.3.3.</t>
  </si>
  <si>
    <t>1.3.4.</t>
  </si>
  <si>
    <t>1.3.5.</t>
  </si>
  <si>
    <t>1.3.6.</t>
  </si>
  <si>
    <t>1.3.7.</t>
  </si>
  <si>
    <t>5.2.</t>
  </si>
  <si>
    <t>08.</t>
  </si>
  <si>
    <t>7.</t>
  </si>
  <si>
    <t>1.2.2.</t>
  </si>
  <si>
    <t>1.4.1.</t>
  </si>
  <si>
    <t>1.4.2.</t>
  </si>
  <si>
    <t>1.10.</t>
  </si>
  <si>
    <t>1.10.10.</t>
  </si>
  <si>
    <t>3.1.1.</t>
  </si>
  <si>
    <t>3.1.2.</t>
  </si>
  <si>
    <t>3.1.3.</t>
  </si>
  <si>
    <t>3.3.1.</t>
  </si>
  <si>
    <t>3.3.2.</t>
  </si>
  <si>
    <t>3.3.3.</t>
  </si>
  <si>
    <t>11.</t>
  </si>
  <si>
    <t>11.5.</t>
  </si>
  <si>
    <t>04.</t>
  </si>
  <si>
    <t>4.2.</t>
  </si>
  <si>
    <t>4.3.</t>
  </si>
  <si>
    <t>4.4.</t>
  </si>
  <si>
    <t>5.3.</t>
  </si>
  <si>
    <t>07.</t>
  </si>
  <si>
    <t>7.2.</t>
  </si>
  <si>
    <t>7.3.</t>
  </si>
  <si>
    <t>7.4.</t>
  </si>
  <si>
    <t>7.6.</t>
  </si>
  <si>
    <t>7.7.</t>
  </si>
  <si>
    <t>7.8.</t>
  </si>
  <si>
    <t>7.9.</t>
  </si>
  <si>
    <t>1.5.1.</t>
  </si>
  <si>
    <t>2.2.1.</t>
  </si>
  <si>
    <t>2.2.3.</t>
  </si>
  <si>
    <t>2.3.1.</t>
  </si>
  <si>
    <t>2.2.2.</t>
  </si>
  <si>
    <t>2.2.4.</t>
  </si>
  <si>
    <t>2.6.1.</t>
  </si>
  <si>
    <t>2.6.2.</t>
  </si>
  <si>
    <t>2.6.3.</t>
  </si>
  <si>
    <t>3.1.5.</t>
  </si>
  <si>
    <t>3.1.6.</t>
  </si>
  <si>
    <t>3.1.7.</t>
  </si>
  <si>
    <t>3.1.8.</t>
  </si>
  <si>
    <t>3.1.9.</t>
  </si>
  <si>
    <t>7.5.</t>
  </si>
  <si>
    <t>4.5.</t>
  </si>
  <si>
    <t>8.1.</t>
  </si>
  <si>
    <t>1.7.4.</t>
  </si>
  <si>
    <t>1.7.5.</t>
  </si>
  <si>
    <t>1.11.</t>
  </si>
  <si>
    <t>1.12.</t>
  </si>
  <si>
    <t>1.13.</t>
  </si>
  <si>
    <t>1.14.</t>
  </si>
  <si>
    <t>1.15.</t>
  </si>
  <si>
    <t>7.1.4.</t>
  </si>
  <si>
    <t>7.1.12.</t>
  </si>
  <si>
    <t>7.1.13.</t>
  </si>
  <si>
    <t>7.1.16.</t>
  </si>
  <si>
    <t>7.1.17.</t>
  </si>
  <si>
    <t>7.1.19.</t>
  </si>
  <si>
    <t>7.1.20.</t>
  </si>
  <si>
    <t>1.5.2.</t>
  </si>
  <si>
    <t>1.5.3.</t>
  </si>
  <si>
    <t>1.5.4.</t>
  </si>
  <si>
    <t>1.5.5.</t>
  </si>
  <si>
    <t>1.5.6.</t>
  </si>
  <si>
    <t>2.1.1.</t>
  </si>
  <si>
    <t>2.1.2.</t>
  </si>
  <si>
    <t>2.1.3.</t>
  </si>
  <si>
    <t>5.1.1.</t>
  </si>
  <si>
    <t>5.1.2.</t>
  </si>
  <si>
    <t>5.5.</t>
  </si>
  <si>
    <t>5.5.1.</t>
  </si>
  <si>
    <t>5.5.2.</t>
  </si>
  <si>
    <t>5.5.3.</t>
  </si>
  <si>
    <t>5.5.3.1.</t>
  </si>
  <si>
    <t>5.5.3.2.</t>
  </si>
  <si>
    <t>5.5.3.3.</t>
  </si>
  <si>
    <t>5.5.3.4.</t>
  </si>
  <si>
    <t>5.5.3.5.</t>
  </si>
  <si>
    <t>5.5.4.</t>
  </si>
  <si>
    <t>5.5.5.</t>
  </si>
  <si>
    <t>5.6.</t>
  </si>
  <si>
    <t>5.6.1.</t>
  </si>
  <si>
    <t>5.6.2.</t>
  </si>
  <si>
    <t>5.7.</t>
  </si>
  <si>
    <t>01</t>
  </si>
  <si>
    <t>03</t>
  </si>
  <si>
    <t>02</t>
  </si>
  <si>
    <t>1.2.1.1.</t>
  </si>
  <si>
    <t>1.2.1.2.</t>
  </si>
  <si>
    <t>1.2.1.3.</t>
  </si>
  <si>
    <t>1.2.1.4.</t>
  </si>
  <si>
    <t>1.2.1.5.</t>
  </si>
  <si>
    <t>1.2.1.1</t>
  </si>
  <si>
    <t>1.2.1.6.</t>
  </si>
  <si>
    <t>1.2.2.2.</t>
  </si>
  <si>
    <t>1.2.2.3.</t>
  </si>
  <si>
    <t>1.2.4.</t>
  </si>
  <si>
    <t>1.4.1.1.</t>
  </si>
  <si>
    <t>1.4.1.2.</t>
  </si>
  <si>
    <t>1.4.1.3.</t>
  </si>
  <si>
    <t>1.4.2.1.</t>
  </si>
  <si>
    <t>1.4.2.2.</t>
  </si>
  <si>
    <t>1.6.1.</t>
  </si>
  <si>
    <t>05</t>
  </si>
  <si>
    <t>5.1.3.</t>
  </si>
  <si>
    <t>5.1.4.</t>
  </si>
  <si>
    <t>5.1.5.</t>
  </si>
  <si>
    <t>5.1.6.</t>
  </si>
  <si>
    <t>5.1.7.</t>
  </si>
  <si>
    <t>5.1.8.</t>
  </si>
  <si>
    <t>5.1.9.</t>
  </si>
  <si>
    <t>5.3.1.</t>
  </si>
  <si>
    <t>5.3.2.</t>
  </si>
  <si>
    <t>5.3.3.</t>
  </si>
  <si>
    <t>5.3.4.</t>
  </si>
  <si>
    <t>5.3.5.</t>
  </si>
  <si>
    <t>5.3.6.</t>
  </si>
  <si>
    <t>5.3.7.</t>
  </si>
  <si>
    <t>5.3.8.</t>
  </si>
  <si>
    <t>5.3.9.</t>
  </si>
  <si>
    <t>1.2.1.8.</t>
  </si>
  <si>
    <t>1.2.1.9.</t>
  </si>
  <si>
    <t>1.2.1.10.</t>
  </si>
  <si>
    <t>1.2.1.11.</t>
  </si>
  <si>
    <t>1.2.1.12.</t>
  </si>
  <si>
    <t>1.2.1.13.</t>
  </si>
  <si>
    <t>1.2.1.14.</t>
  </si>
  <si>
    <t>1.2.2.1.</t>
  </si>
  <si>
    <t>1.2.2.4.</t>
  </si>
  <si>
    <t>1.2.2.5.</t>
  </si>
  <si>
    <t>1.2.2.7.</t>
  </si>
  <si>
    <t>1.2.2.8.</t>
  </si>
  <si>
    <t>1.2.2.9.</t>
  </si>
  <si>
    <t>1.2.2.10.</t>
  </si>
  <si>
    <t>1.1.1.1</t>
  </si>
  <si>
    <t>1.2.1.7</t>
  </si>
  <si>
    <t>1.2.2.6</t>
  </si>
  <si>
    <t>8</t>
  </si>
  <si>
    <t>9</t>
  </si>
  <si>
    <t>1.1.7.</t>
  </si>
  <si>
    <t>1.1.14.</t>
  </si>
  <si>
    <t>3.2</t>
  </si>
  <si>
    <t>5.4.</t>
  </si>
  <si>
    <t>7.5</t>
  </si>
  <si>
    <t>7.10</t>
  </si>
  <si>
    <t>1.10</t>
  </si>
  <si>
    <t>1.9</t>
  </si>
  <si>
    <t>7.1</t>
  </si>
  <si>
    <t>2.1.2</t>
  </si>
  <si>
    <t>2.1.3</t>
  </si>
  <si>
    <t>2.1.4.</t>
  </si>
  <si>
    <t>3.1.4.</t>
  </si>
  <si>
    <t>3.2.1.</t>
  </si>
  <si>
    <t>7.1.1.</t>
  </si>
  <si>
    <t>7.1.2.</t>
  </si>
  <si>
    <t>7.1.3.</t>
  </si>
  <si>
    <t>7.1.5.</t>
  </si>
  <si>
    <t>7.1.6.</t>
  </si>
  <si>
    <t>7.1.7.</t>
  </si>
  <si>
    <t>7.1.8.</t>
  </si>
  <si>
    <t>7.1.9.</t>
  </si>
  <si>
    <t>7.1.10.</t>
  </si>
  <si>
    <t>7.1.11.</t>
  </si>
  <si>
    <t>7.1.14.</t>
  </si>
  <si>
    <t>7.1.15.</t>
  </si>
  <si>
    <t>7.1.18.</t>
  </si>
  <si>
    <t>04</t>
  </si>
  <si>
    <t>1.12.1.</t>
  </si>
  <si>
    <t>1.16.</t>
  </si>
  <si>
    <t>2.3.2.</t>
  </si>
  <si>
    <t>2.10.</t>
  </si>
  <si>
    <t>2.12.</t>
  </si>
  <si>
    <t>2.15.</t>
  </si>
  <si>
    <t>2.16.</t>
  </si>
  <si>
    <t>2.18.</t>
  </si>
  <si>
    <t>2.22.</t>
  </si>
  <si>
    <t>1.4.3.</t>
  </si>
  <si>
    <t>2.51.</t>
  </si>
  <si>
    <t>2.1.6.</t>
  </si>
  <si>
    <t>2.1.7.</t>
  </si>
  <si>
    <t>1.15.4</t>
  </si>
  <si>
    <t>1.15.8</t>
  </si>
  <si>
    <t>5.1.2</t>
  </si>
  <si>
    <t>6.1.1</t>
  </si>
  <si>
    <t>1.14.1</t>
  </si>
  <si>
    <t>1.15.1</t>
  </si>
  <si>
    <t>1.15.2</t>
  </si>
  <si>
    <t>1.15.3</t>
  </si>
  <si>
    <t>1.15.5</t>
  </si>
  <si>
    <t>1.15.6</t>
  </si>
  <si>
    <t>1.15.7</t>
  </si>
  <si>
    <t>1.15.9</t>
  </si>
  <si>
    <t>1.16.1</t>
  </si>
  <si>
    <t>1.16.2</t>
  </si>
  <si>
    <t>2.8.1</t>
  </si>
  <si>
    <t>1.2.2</t>
  </si>
  <si>
    <t>1.4.1</t>
  </si>
  <si>
    <t>1.4.3.1</t>
  </si>
  <si>
    <t>1.4.3.3</t>
  </si>
  <si>
    <t>1.4.3.4</t>
  </si>
  <si>
    <t>1.4.3.5</t>
  </si>
  <si>
    <t>1.4.3.6</t>
  </si>
  <si>
    <t>1.4.3.7</t>
  </si>
  <si>
    <t>1.4.3.8</t>
  </si>
  <si>
    <t>1.4.3.9</t>
  </si>
  <si>
    <t>1.4.3.11</t>
  </si>
  <si>
    <t>1.4.3.12</t>
  </si>
  <si>
    <t>1.4.3.13</t>
  </si>
  <si>
    <t>1.1.6</t>
  </si>
  <si>
    <t>5.1.1</t>
  </si>
  <si>
    <t>5.1.3</t>
  </si>
  <si>
    <t>5.1.4</t>
  </si>
  <si>
    <t>5.2.1</t>
  </si>
  <si>
    <t>1.4.3.2.</t>
  </si>
  <si>
    <t>3.10.</t>
  </si>
  <si>
    <t>2.1.5.</t>
  </si>
  <si>
    <t xml:space="preserve">Мероприятие выполнено на 87,47% в связи экономией, сложившейся в результате проведения конкурсных процедур </t>
  </si>
  <si>
    <t xml:space="preserve">Мероприятие выполнено на 80,61% в связи экономией, сложившейся в результате проведения конкурсных процедур </t>
  </si>
  <si>
    <t xml:space="preserve">Мероприятие выполнено на 83,25% в связи экономией, сложившейся в результате проведения конкурсных процедур </t>
  </si>
  <si>
    <t>Мероприятие исполнено на 12,73% в связи  с перераспределением средств бюджета городского округа Щёлково на иные цели в учреждения культуры</t>
  </si>
  <si>
    <t>Мероприятие выполнено на 63,75%. В связи с коронавирусной инфекцией театры были закрыты для посещения.  После открытия внесены изменения в Стандарт организации работы в организациях сферы культуры, осуществляющих свою деятельность на территории Московской области, в целях недопущения распространения новой коронавирусной инфекции (Распоряжение первого заместителя председателя правительства Московской области от 15.07.2020 № 90-р)</t>
  </si>
  <si>
    <t>В связи с коронавирусной инфекцией культурно-досуговые учреждения были закрыты для посещения.  После открытия внесены изменения в Стандарт организации работы в организациях сферы культуры, осуществляющих свою деятельность на территории Московской области, в целях недопущения распространения новой коронавирусной инфекции (Распоряжение первого заместителя председателя правительства Московской области от 15.07.2020 № 90-р)</t>
  </si>
  <si>
    <t xml:space="preserve">Мероприятие выполнено на 83,67% в связи экономией, сложившейся в результате проведения конкурсных процедур </t>
  </si>
  <si>
    <t xml:space="preserve">Мероприятие выполнено на 93,70% в связи экономией, сложившейся в результате проведения конкурсных процедур </t>
  </si>
  <si>
    <t xml:space="preserve">Мероприятие выполнено на 80,21% в связи экономией, сложившейся в результате проведения конкурсных процедур </t>
  </si>
  <si>
    <t xml:space="preserve">Мероприятие выполнено на 87,06% в связи экономией, сложившейся в результате проведения конкурсных процедур </t>
  </si>
  <si>
    <t>Мероприятие исполнено на 67,50% в связи  с перераспределением средств бюджета городского округа Щёлково на иные цели в учреждения культуры</t>
  </si>
  <si>
    <t xml:space="preserve">Мероприятие выполнено на 91,55% в связи экономией, сложившейся в результате проведения конкурсных процедур </t>
  </si>
  <si>
    <t xml:space="preserve">Мероприятие выполнено на 72,82% в связи экономией, сложившейся в результате проведения конкурсных процедур </t>
  </si>
  <si>
    <t>Мероприятие выполнено на 62,40%. Выделенных средств бюджета городского округа Щёлково не достаточно на ремонтные работы задней стены здания Оболдинского сельского дома культуры. Отправлена заявка на составление сметы в 2021 году.</t>
  </si>
  <si>
    <t>Мероприятие выполнено на 93,00%. Работы выполнены не качественно, судебные разбирательства назначены на весну 2021 года</t>
  </si>
  <si>
    <t xml:space="preserve">Мероприятие выполнено на 93,60% в связи экономией, сложившейся в результате проведения конкурсных процедур </t>
  </si>
  <si>
    <t xml:space="preserve">Мероприятие выполнено на 53,75% в связи экономией, сложившейся в результате проведения конкурсных процедур </t>
  </si>
  <si>
    <t xml:space="preserve">Мероприятие выполнено на 87,08% в связи экономией, сложившейся в результате проведения конкурсных процедур </t>
  </si>
  <si>
    <t xml:space="preserve">Мероприятие выполнено на 56,36% в связи экономией, сложившейся в результате проведения конкурсных процедур </t>
  </si>
  <si>
    <t>В связи с коронавирусной инфекцией организации сферы культуры  были закрыты для посещения.  После открытия внесены изменения в Стандарт организации работы в организациях сферы культуры, осуществляющих свою деятельность на территории Московской области, в целях недопущения распространения новой коронавирусной инфекции (Распоряжение первого заместителя председателя правительства Московской области от 15.07.2020 № 90-р)</t>
  </si>
  <si>
    <t xml:space="preserve">Мероприятие выполнено на 89,80% в связи экономией, сложившейся в результате проведения конкурсных процедур </t>
  </si>
  <si>
    <t>Мероприятие не исполнено в связи  с перераспределением средств бюджета городского округа Щёлково на иные цели в учреждения культуры</t>
  </si>
  <si>
    <t>невозможность проведения конкурнсых процедур в связи с окончанием года</t>
  </si>
  <si>
    <t>перевод школ на период пандемии на дистанционное образование</t>
  </si>
  <si>
    <t>перераспределение средств бюджета ГОЩ</t>
  </si>
  <si>
    <t>В соответствии с «Рекомендациями по организации работы организаций отдыха детей и их оздоровления в условиях сохранения рисков распространения COVID-19», утвержденными Главным государственным санитарным врачом РФ от 25.05.2020, в городском округе Щёлково только с 15 июля был открыт муниципальный круглогодичный загородный лагерь «Юнармеец», сезонный лагерь «Лесная сказка» не смог открыться.</t>
  </si>
  <si>
    <t>Из-за сложившейся эпидемиологической ситуации в 2020 году было принято решение предоставить субсидию меньшим количествам организаций, но выделить большую сумму в качестве поддержки именно ветеранским организациям и организациям инвалидов.</t>
  </si>
  <si>
    <t>Из- за технических ошибок, допущенных при публикации на сайте электронного магазина, конкурс не был отыгран 01.08.2020, поэтому было не полное освоение финансирование в текущем году.</t>
  </si>
  <si>
    <t>Использование субвенции по исполнению государственных полномочий по сибиреязвенным скотомогильникам составило 19,66 % по году от плана. Это связано с использованием только третьей части субвенций предусмотренных на заработную плату сотрудника и не использование субвенций на проведения работ по обустройству сибиреязвенных скотомогильников, так как земельные участки ещё не оформлены в собственность Московской области и не переведены в земли промышленности согласно дорожной карты.Заключение контракта на обустройство скотомогильников переносится на 2021 год по объективным причинам.</t>
  </si>
  <si>
    <t>Подрядчик не успел в срок. Контракт перенсен на 1 квартал 2021 года</t>
  </si>
  <si>
    <t>Потребность в финансовых средствах отсутствовала</t>
  </si>
  <si>
    <t>Исполенно частично. Контракт № 0848300041220000495 от 03.11.20 выполнен. Контракт № 508357-20 от 18.11.20 в стадии расторжения.</t>
  </si>
  <si>
    <t>Чествование и награждение  в День полиции  проведено без привленчения финансовых средств
(Комитет про культуре и туризму АГОЩ)</t>
  </si>
  <si>
    <t>Выполнено
экономия по результатам конкурсных процедур.
Закуплены индивидуальные рационы питания</t>
  </si>
  <si>
    <t>перенесено на 2021 год</t>
  </si>
  <si>
    <t>не реализовано</t>
  </si>
  <si>
    <t>Мероприятие выполнено, экономия средств образовалась по итогам торгов.</t>
  </si>
  <si>
    <t>В текущем финансовом году из-за пандемии COVID-19 средства в полном объеме не потребовались</t>
  </si>
  <si>
    <t>Отсутствие потребности в заемных средствах</t>
  </si>
  <si>
    <t>перенесено на 2021г</t>
  </si>
  <si>
    <t>кредиторская задолженность оплачивается в 2021г</t>
  </si>
  <si>
    <t>мероприятие выполнено не в полном объеме, т.к. сократился пассажиропоток из-за сложной эпидемиологической обстановки</t>
  </si>
  <si>
    <t>мероприятие исполнено частично, часть работ перенесено на 2021г</t>
  </si>
  <si>
    <t>мероприятие в полном объеме \перенесено на 2021 г</t>
  </si>
  <si>
    <t>Мероприятие 2.1.1 «Проектирование ,строительство (реконструкция) моста через р.Дубёнка д.Маврино в рп Фряново»</t>
  </si>
  <si>
    <t>Мероприятие 2.1.2 «Проектирование ,строительство (реконструкция) участка автомобильной дороги от Восточной промзоны до выхода на Фряновское шоссе в г.Щёлково Московской области»</t>
  </si>
  <si>
    <t>мероприятие исполнено, оплата кредиторской задолженности в 2021 г</t>
  </si>
  <si>
    <t>Выполнен. Финансирование за счет внебюджетных источников.</t>
  </si>
  <si>
    <t>Выполнено частично в связи с недостижением соглашений о выкупе с тремя собственниками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</si>
</sst>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_ ;[Red]\-#,##0.00\ "/>
    <numFmt numFmtId="167" formatCode="#,##0.0_ ;[Red]\-#,##0.0\ "/>
  </numFmts>
  <fonts count="34" x14ac:knownFonts="1">
    <font>
      <sz val="11"/>
      <color theme="1"/>
      <name val="Calibri"/>
      <family val="2"/>
      <scheme val="minor"/>
    </font>
    <font>
      <b/>
      <sz val="24"/>
      <name val="Times New Roman"/>
      <family val="1"/>
      <charset val="204"/>
    </font>
    <font>
      <sz val="13"/>
      <name val="Arial Cyr"/>
      <charset val="204"/>
    </font>
    <font>
      <sz val="14"/>
      <name val="Times New Roman"/>
      <family val="1"/>
      <charset val="204"/>
    </font>
    <font>
      <i/>
      <sz val="12"/>
      <color theme="1"/>
      <name val="Times New Roman"/>
      <family val="1"/>
      <charset val="204"/>
    </font>
    <font>
      <b/>
      <sz val="16"/>
      <name val="Times New Roman"/>
      <family val="1"/>
      <charset val="204"/>
    </font>
    <font>
      <sz val="12"/>
      <name val="Times New Roman"/>
      <family val="1"/>
      <charset val="204"/>
    </font>
    <font>
      <sz val="11"/>
      <color theme="1"/>
      <name val="Calibri"/>
      <family val="2"/>
      <scheme val="minor"/>
    </font>
    <font>
      <b/>
      <sz val="14"/>
      <color theme="1"/>
      <name val="Times New Roman"/>
      <family val="1"/>
      <charset val="204"/>
    </font>
    <font>
      <b/>
      <sz val="20"/>
      <color theme="1"/>
      <name val="Times New Roman"/>
      <family val="1"/>
      <charset val="204"/>
    </font>
    <font>
      <sz val="14"/>
      <color theme="1"/>
      <name val="Times New Roman"/>
      <family val="1"/>
      <charset val="204"/>
    </font>
    <font>
      <sz val="10"/>
      <name val="Arial"/>
      <family val="2"/>
      <charset val="204"/>
    </font>
    <font>
      <sz val="16"/>
      <name val="Times New Roman"/>
      <family val="1"/>
      <charset val="204"/>
    </font>
    <font>
      <sz val="20"/>
      <name val="Times New Roman"/>
      <family val="1"/>
      <charset val="204"/>
    </font>
    <font>
      <i/>
      <sz val="20"/>
      <color theme="1"/>
      <name val="Times New Roman"/>
      <family val="1"/>
      <charset val="204"/>
    </font>
    <font>
      <sz val="20"/>
      <color theme="1"/>
      <name val="Times New Roman"/>
      <family val="1"/>
      <charset val="204"/>
    </font>
    <font>
      <b/>
      <sz val="22"/>
      <name val="Times New Roman"/>
      <family val="1"/>
      <charset val="204"/>
    </font>
    <font>
      <i/>
      <sz val="22"/>
      <name val="Times New Roman"/>
      <family val="1"/>
      <charset val="204"/>
    </font>
    <font>
      <sz val="22"/>
      <name val="Times New Roman"/>
      <family val="1"/>
      <charset val="204"/>
    </font>
    <font>
      <i/>
      <sz val="22"/>
      <color theme="1"/>
      <name val="Times New Roman"/>
      <family val="1"/>
      <charset val="204"/>
    </font>
    <font>
      <b/>
      <i/>
      <sz val="22"/>
      <name val="Times New Roman"/>
      <family val="1"/>
      <charset val="204"/>
    </font>
    <font>
      <b/>
      <sz val="22"/>
      <color theme="1"/>
      <name val="Times New Roman"/>
      <family val="1"/>
      <charset val="204"/>
    </font>
    <font>
      <i/>
      <sz val="18"/>
      <color theme="1"/>
      <name val="Times New Roman"/>
      <family val="1"/>
      <charset val="204"/>
    </font>
    <font>
      <i/>
      <sz val="16"/>
      <color theme="1"/>
      <name val="Times New Roman"/>
      <family val="1"/>
      <charset val="204"/>
    </font>
    <font>
      <b/>
      <sz val="26"/>
      <name val="Times New Roman"/>
      <family val="1"/>
      <charset val="204"/>
    </font>
    <font>
      <b/>
      <sz val="26"/>
      <color indexed="8"/>
      <name val="Times New Roman"/>
      <family val="1"/>
      <charset val="204"/>
    </font>
    <font>
      <sz val="26"/>
      <color indexed="8"/>
      <name val="Times New Roman"/>
      <family val="1"/>
      <charset val="204"/>
    </font>
    <font>
      <sz val="26"/>
      <name val="Times New Roman"/>
      <family val="1"/>
      <charset val="204"/>
    </font>
    <font>
      <b/>
      <sz val="20"/>
      <name val="Times New Roman"/>
      <family val="1"/>
      <charset val="204"/>
    </font>
    <font>
      <sz val="18"/>
      <name val="Times New Roman"/>
      <family val="1"/>
      <charset val="204"/>
    </font>
    <font>
      <sz val="18"/>
      <color theme="1"/>
      <name val="Calibri"/>
      <family val="2"/>
      <scheme val="minor"/>
    </font>
    <font>
      <sz val="20"/>
      <color theme="1"/>
      <name val="Calibri"/>
      <family val="2"/>
      <scheme val="minor"/>
    </font>
    <font>
      <sz val="19"/>
      <name val="Times New Roman"/>
      <family val="1"/>
      <charset val="204"/>
    </font>
    <font>
      <b/>
      <sz val="26"/>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11" fillId="0" borderId="0"/>
  </cellStyleXfs>
  <cellXfs count="111">
    <xf numFmtId="0" fontId="0" fillId="0" borderId="0" xfId="0"/>
    <xf numFmtId="164" fontId="2" fillId="0" borderId="0" xfId="0" applyNumberFormat="1" applyFont="1" applyFill="1"/>
    <xf numFmtId="0" fontId="4" fillId="0" borderId="1" xfId="0" applyFont="1" applyFill="1" applyBorder="1" applyAlignment="1">
      <alignment horizontal="center" vertical="center" wrapText="1"/>
    </xf>
    <xf numFmtId="0" fontId="0" fillId="0" borderId="0" xfId="0" applyFill="1"/>
    <xf numFmtId="165" fontId="6" fillId="2" borderId="5" xfId="0" applyNumberFormat="1" applyFont="1" applyFill="1" applyBorder="1" applyAlignment="1">
      <alignment vertical="center" wrapText="1"/>
    </xf>
    <xf numFmtId="49" fontId="0" fillId="0" borderId="0" xfId="0" applyNumberFormat="1"/>
    <xf numFmtId="164" fontId="0" fillId="0" borderId="0" xfId="0" applyNumberFormat="1"/>
    <xf numFmtId="4" fontId="0" fillId="0" borderId="0" xfId="0" applyNumberFormat="1"/>
    <xf numFmtId="0" fontId="8" fillId="0" borderId="0" xfId="0" applyFont="1"/>
    <xf numFmtId="4" fontId="8" fillId="0" borderId="0" xfId="0" applyNumberFormat="1" applyFont="1"/>
    <xf numFmtId="0" fontId="8" fillId="0" borderId="0" xfId="0" applyFont="1" applyAlignment="1">
      <alignment horizontal="left" vertical="top" wrapText="1"/>
    </xf>
    <xf numFmtId="0" fontId="8" fillId="0" borderId="0" xfId="0" applyFont="1" applyFill="1"/>
    <xf numFmtId="4" fontId="0" fillId="0" borderId="0" xfId="0" applyNumberFormat="1" applyFill="1"/>
    <xf numFmtId="0" fontId="9" fillId="0" borderId="0" xfId="0" applyFont="1"/>
    <xf numFmtId="0" fontId="10" fillId="0" borderId="0" xfId="0" applyFont="1" applyFill="1"/>
    <xf numFmtId="0" fontId="10" fillId="0" borderId="0" xfId="0" applyFont="1"/>
    <xf numFmtId="166" fontId="10" fillId="0" borderId="0" xfId="0" applyNumberFormat="1" applyFont="1" applyFill="1"/>
    <xf numFmtId="167" fontId="10" fillId="0" borderId="0" xfId="0" applyNumberFormat="1" applyFont="1" applyFill="1"/>
    <xf numFmtId="167" fontId="10" fillId="0" borderId="0" xfId="0" applyNumberFormat="1" applyFont="1"/>
    <xf numFmtId="165" fontId="12" fillId="0" borderId="1" xfId="0" applyNumberFormat="1"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top" wrapText="1"/>
    </xf>
    <xf numFmtId="164" fontId="20" fillId="0" borderId="1" xfId="0" applyNumberFormat="1" applyFont="1" applyFill="1" applyBorder="1" applyAlignment="1">
      <alignment horizontal="left" vertical="center" wrapText="1"/>
    </xf>
    <xf numFmtId="0" fontId="18" fillId="0" borderId="1" xfId="0" applyFont="1" applyFill="1" applyBorder="1" applyAlignment="1">
      <alignment horizontal="left" vertical="top" wrapText="1"/>
    </xf>
    <xf numFmtId="164" fontId="16"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164" fontId="16" fillId="0" borderId="1" xfId="0" applyNumberFormat="1" applyFont="1" applyFill="1" applyBorder="1" applyAlignment="1">
      <alignment vertical="top" wrapText="1"/>
    </xf>
    <xf numFmtId="165" fontId="6" fillId="0" borderId="5" xfId="0" applyNumberFormat="1" applyFont="1" applyFill="1" applyBorder="1" applyAlignment="1">
      <alignment vertical="center" wrapText="1"/>
    </xf>
    <xf numFmtId="164" fontId="24" fillId="2" borderId="1" xfId="0" applyNumberFormat="1" applyFont="1" applyFill="1" applyBorder="1" applyAlignment="1">
      <alignment horizontal="center" vertical="center"/>
    </xf>
    <xf numFmtId="164" fontId="25" fillId="0" borderId="1" xfId="0" applyNumberFormat="1" applyFont="1" applyFill="1" applyBorder="1" applyAlignment="1" applyProtection="1">
      <alignment horizontal="center" vertical="center" wrapText="1"/>
      <protection locked="0"/>
    </xf>
    <xf numFmtId="164" fontId="26" fillId="0" borderId="1" xfId="0" applyNumberFormat="1" applyFont="1" applyFill="1" applyBorder="1" applyAlignment="1" applyProtection="1">
      <alignment horizontal="center" vertical="center" wrapText="1"/>
      <protection locked="0"/>
    </xf>
    <xf numFmtId="164" fontId="27" fillId="0"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wrapText="1"/>
    </xf>
    <xf numFmtId="164" fontId="24" fillId="0" borderId="1" xfId="0" applyNumberFormat="1" applyFont="1" applyFill="1" applyBorder="1" applyAlignment="1">
      <alignment horizontal="center" vertical="center"/>
    </xf>
    <xf numFmtId="164" fontId="28" fillId="0" borderId="1" xfId="0" applyNumberFormat="1" applyFont="1" applyFill="1" applyBorder="1" applyAlignment="1">
      <alignment horizontal="center" vertical="center"/>
    </xf>
    <xf numFmtId="9" fontId="24" fillId="2" borderId="1" xfId="1" applyFont="1" applyFill="1" applyBorder="1" applyAlignment="1">
      <alignment horizontal="center" vertical="center"/>
    </xf>
    <xf numFmtId="9" fontId="24" fillId="0" borderId="1" xfId="1" applyFont="1" applyFill="1" applyBorder="1" applyAlignment="1">
      <alignment horizontal="center" vertical="center"/>
    </xf>
    <xf numFmtId="164" fontId="16" fillId="0" borderId="1" xfId="0" applyNumberFormat="1" applyFont="1" applyFill="1" applyBorder="1" applyAlignment="1">
      <alignment vertical="center" wrapText="1"/>
    </xf>
    <xf numFmtId="165" fontId="15" fillId="0" borderId="5" xfId="0" applyNumberFormat="1" applyFont="1" applyFill="1" applyBorder="1" applyAlignment="1">
      <alignment horizontal="center" vertical="center" wrapText="1"/>
    </xf>
    <xf numFmtId="164" fontId="16" fillId="0" borderId="6" xfId="0" applyNumberFormat="1" applyFont="1" applyFill="1" applyBorder="1" applyAlignment="1">
      <alignment vertical="top" wrapText="1"/>
    </xf>
    <xf numFmtId="164" fontId="16" fillId="2" borderId="1" xfId="0" applyNumberFormat="1" applyFont="1" applyFill="1" applyBorder="1" applyAlignment="1">
      <alignment vertical="center" wrapText="1"/>
    </xf>
    <xf numFmtId="164" fontId="20" fillId="0" borderId="1" xfId="0" applyNumberFormat="1" applyFont="1" applyFill="1" applyBorder="1" applyAlignment="1">
      <alignment vertical="top" wrapText="1"/>
    </xf>
    <xf numFmtId="164" fontId="18" fillId="0" borderId="1" xfId="0" applyNumberFormat="1" applyFont="1" applyFill="1" applyBorder="1" applyAlignment="1">
      <alignment vertical="top" wrapText="1"/>
    </xf>
    <xf numFmtId="164" fontId="17"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49" fontId="28" fillId="2" borderId="1" xfId="0" applyNumberFormat="1" applyFont="1" applyFill="1" applyBorder="1" applyAlignment="1">
      <alignment horizontal="center" vertical="center"/>
    </xf>
    <xf numFmtId="164" fontId="18" fillId="0" borderId="6" xfId="0" applyNumberFormat="1" applyFont="1" applyFill="1" applyBorder="1" applyAlignment="1">
      <alignment vertical="top" wrapText="1"/>
    </xf>
    <xf numFmtId="164" fontId="17" fillId="0" borderId="6" xfId="0" applyNumberFormat="1" applyFont="1" applyFill="1" applyBorder="1" applyAlignment="1">
      <alignment vertical="top" wrapText="1"/>
    </xf>
    <xf numFmtId="164" fontId="13" fillId="0" borderId="6" xfId="0" applyNumberFormat="1" applyFont="1" applyFill="1" applyBorder="1" applyAlignment="1">
      <alignment vertical="top" wrapText="1"/>
    </xf>
    <xf numFmtId="165" fontId="13" fillId="0" borderId="5" xfId="0" applyNumberFormat="1" applyFont="1" applyFill="1" applyBorder="1" applyAlignment="1">
      <alignment vertical="center" wrapText="1"/>
    </xf>
    <xf numFmtId="165" fontId="18" fillId="0" borderId="5" xfId="0" applyNumberFormat="1" applyFont="1" applyFill="1" applyBorder="1" applyAlignment="1">
      <alignment vertical="center" wrapText="1"/>
    </xf>
    <xf numFmtId="164" fontId="16" fillId="2" borderId="6" xfId="0" applyNumberFormat="1" applyFont="1" applyFill="1" applyBorder="1" applyAlignment="1">
      <alignment vertical="center" wrapText="1"/>
    </xf>
    <xf numFmtId="164" fontId="29" fillId="0" borderId="6" xfId="0" applyNumberFormat="1" applyFont="1" applyFill="1" applyBorder="1" applyAlignment="1">
      <alignment vertical="top" wrapText="1"/>
    </xf>
    <xf numFmtId="164" fontId="16" fillId="0" borderId="1" xfId="0" applyNumberFormat="1" applyFont="1" applyFill="1" applyBorder="1" applyAlignment="1">
      <alignment horizontal="left" vertical="top" wrapText="1"/>
    </xf>
    <xf numFmtId="164" fontId="18" fillId="0" borderId="1" xfId="0" applyNumberFormat="1" applyFont="1" applyFill="1" applyBorder="1" applyAlignment="1">
      <alignment horizontal="left" vertical="top" wrapText="1"/>
    </xf>
    <xf numFmtId="164" fontId="17" fillId="0" borderId="1" xfId="0" applyNumberFormat="1" applyFont="1" applyFill="1" applyBorder="1" applyAlignment="1">
      <alignment horizontal="left" vertical="top" wrapText="1"/>
    </xf>
    <xf numFmtId="165" fontId="18" fillId="2" borderId="5" xfId="0" applyNumberFormat="1" applyFont="1" applyFill="1" applyBorder="1" applyAlignment="1">
      <alignment vertical="center" wrapText="1"/>
    </xf>
    <xf numFmtId="165" fontId="17" fillId="0" borderId="6" xfId="0" applyNumberFormat="1" applyFont="1" applyFill="1" applyBorder="1" applyAlignment="1">
      <alignment vertical="center" wrapText="1"/>
    </xf>
    <xf numFmtId="165" fontId="16" fillId="0" borderId="6" xfId="0" applyNumberFormat="1" applyFont="1" applyFill="1" applyBorder="1" applyAlignment="1">
      <alignment vertical="center" wrapText="1"/>
    </xf>
    <xf numFmtId="9" fontId="24" fillId="0" borderId="1" xfId="1" quotePrefix="1" applyFont="1" applyFill="1" applyBorder="1" applyAlignment="1">
      <alignment horizontal="center" vertical="center"/>
    </xf>
    <xf numFmtId="2" fontId="31" fillId="0" borderId="0" xfId="0" applyNumberFormat="1" applyFont="1"/>
    <xf numFmtId="164" fontId="30" fillId="0" borderId="0" xfId="0" applyNumberFormat="1" applyFont="1" applyFill="1"/>
    <xf numFmtId="49" fontId="18" fillId="0" borderId="1" xfId="0" applyNumberFormat="1" applyFont="1" applyFill="1" applyBorder="1" applyAlignment="1">
      <alignment horizontal="center" vertical="center"/>
    </xf>
    <xf numFmtId="164" fontId="32" fillId="0" borderId="6" xfId="0" applyNumberFormat="1" applyFont="1" applyFill="1" applyBorder="1" applyAlignment="1">
      <alignment vertical="top" wrapText="1"/>
    </xf>
    <xf numFmtId="49" fontId="17" fillId="0"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64" fontId="24" fillId="3" borderId="1" xfId="0" applyNumberFormat="1" applyFont="1" applyFill="1" applyBorder="1" applyAlignment="1">
      <alignment horizontal="center" vertical="center"/>
    </xf>
    <xf numFmtId="164" fontId="25" fillId="3" borderId="1" xfId="0" applyNumberFormat="1" applyFont="1" applyFill="1" applyBorder="1" applyAlignment="1" applyProtection="1">
      <alignment horizontal="center" vertical="center" wrapText="1"/>
      <protection locked="0"/>
    </xf>
    <xf numFmtId="164" fontId="26" fillId="3" borderId="1" xfId="0" applyNumberFormat="1" applyFont="1" applyFill="1" applyBorder="1" applyAlignment="1" applyProtection="1">
      <alignment horizontal="center" vertical="center" wrapText="1"/>
      <protection locked="0"/>
    </xf>
    <xf numFmtId="164" fontId="27" fillId="3" borderId="1"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0" fillId="3" borderId="0" xfId="0" applyFill="1"/>
    <xf numFmtId="0" fontId="8" fillId="3" borderId="0" xfId="0" applyFont="1" applyFill="1"/>
    <xf numFmtId="165" fontId="29" fillId="0" borderId="5" xfId="0" applyNumberFormat="1" applyFont="1" applyFill="1" applyBorder="1" applyAlignment="1">
      <alignment vertical="center" wrapText="1"/>
    </xf>
    <xf numFmtId="0" fontId="9" fillId="0" borderId="0" xfId="0" applyFont="1" applyAlignment="1">
      <alignment wrapText="1"/>
    </xf>
    <xf numFmtId="0" fontId="33" fillId="0" borderId="0" xfId="0" applyFont="1" applyFill="1"/>
    <xf numFmtId="0" fontId="33" fillId="0" borderId="0" xfId="0" applyFont="1" applyAlignment="1">
      <alignment horizontal="left" vertical="top"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49"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5" fontId="28" fillId="0" borderId="2" xfId="0" applyNumberFormat="1" applyFont="1" applyFill="1" applyBorder="1" applyAlignment="1">
      <alignment horizontal="center" vertical="center" wrapText="1"/>
    </xf>
    <xf numFmtId="165" fontId="28" fillId="0" borderId="3" xfId="0" applyNumberFormat="1" applyFont="1" applyFill="1" applyBorder="1" applyAlignment="1">
      <alignment horizontal="center" vertical="center" wrapText="1"/>
    </xf>
    <xf numFmtId="165" fontId="28" fillId="0" borderId="4"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165" fontId="13" fillId="0" borderId="4" xfId="0" applyNumberFormat="1" applyFont="1" applyFill="1" applyBorder="1" applyAlignment="1">
      <alignment horizontal="center" vertical="center" wrapText="1"/>
    </xf>
    <xf numFmtId="165" fontId="3" fillId="0" borderId="2" xfId="0" applyNumberFormat="1" applyFont="1" applyFill="1" applyBorder="1" applyAlignment="1">
      <alignment horizontal="left" vertical="center" wrapText="1"/>
    </xf>
    <xf numFmtId="165" fontId="3" fillId="0" borderId="4" xfId="0" applyNumberFormat="1" applyFont="1" applyFill="1" applyBorder="1" applyAlignment="1">
      <alignment horizontal="left" vertical="center" wrapText="1"/>
    </xf>
    <xf numFmtId="165" fontId="12" fillId="0" borderId="2" xfId="0" applyNumberFormat="1" applyFont="1" applyFill="1" applyBorder="1" applyAlignment="1">
      <alignment horizontal="left" vertical="center" wrapText="1"/>
    </xf>
    <xf numFmtId="165" fontId="12" fillId="0" borderId="4" xfId="0" applyNumberFormat="1" applyFont="1" applyFill="1" applyBorder="1" applyAlignment="1">
      <alignment horizontal="left" vertical="center" wrapText="1"/>
    </xf>
    <xf numFmtId="165" fontId="3" fillId="0" borderId="2" xfId="0" applyNumberFormat="1" applyFont="1" applyFill="1" applyBorder="1" applyAlignment="1">
      <alignment horizontal="left" vertical="top" wrapText="1"/>
    </xf>
    <xf numFmtId="165" fontId="3" fillId="0" borderId="4" xfId="0" applyNumberFormat="1" applyFont="1" applyFill="1" applyBorder="1" applyAlignment="1">
      <alignment horizontal="left" vertical="top" wrapText="1"/>
    </xf>
    <xf numFmtId="165" fontId="18" fillId="0" borderId="2" xfId="0" applyNumberFormat="1" applyFont="1" applyFill="1" applyBorder="1" applyAlignment="1">
      <alignment horizontal="center" vertical="top" wrapText="1"/>
    </xf>
    <xf numFmtId="165" fontId="18" fillId="0" borderId="3" xfId="0" applyNumberFormat="1" applyFont="1" applyFill="1" applyBorder="1" applyAlignment="1">
      <alignment horizontal="center" vertical="top" wrapText="1"/>
    </xf>
    <xf numFmtId="165" fontId="18" fillId="0" borderId="4" xfId="0" applyNumberFormat="1" applyFont="1" applyFill="1" applyBorder="1" applyAlignment="1">
      <alignment horizontal="center" vertical="top" wrapText="1"/>
    </xf>
  </cellXfs>
  <cellStyles count="3">
    <cellStyle name="Обычный" xfId="0" builtinId="0"/>
    <cellStyle name="Обычный 2" xfId="2"/>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3"/>
  <sheetViews>
    <sheetView tabSelected="1" zoomScale="60" zoomScaleNormal="60" workbookViewId="0">
      <pane xSplit="2" ySplit="4" topLeftCell="H932" activePane="bottomRight" state="frozen"/>
      <selection pane="topRight" activeCell="C1" sqref="C1"/>
      <selection pane="bottomLeft" activeCell="A5" sqref="A5"/>
      <selection pane="bottomRight" activeCell="O945" sqref="O945"/>
    </sheetView>
  </sheetViews>
  <sheetFormatPr defaultRowHeight="15" x14ac:dyDescent="0.25"/>
  <cols>
    <col min="1" max="1" width="16.140625" style="5" customWidth="1"/>
    <col min="2" max="2" width="95.85546875" customWidth="1"/>
    <col min="3" max="3" width="28.140625" customWidth="1"/>
    <col min="4" max="4" width="29.42578125" customWidth="1"/>
    <col min="5" max="5" width="27.28515625" customWidth="1"/>
    <col min="6" max="6" width="27.42578125" customWidth="1"/>
    <col min="7" max="7" width="28" style="81" customWidth="1"/>
    <col min="8" max="8" width="27.140625" style="81" customWidth="1"/>
    <col min="9" max="9" width="28.7109375" style="81" customWidth="1"/>
    <col min="10" max="10" width="26.28515625" style="81" customWidth="1"/>
    <col min="11" max="11" width="20.42578125" style="3" customWidth="1"/>
    <col min="12" max="12" width="26.42578125" customWidth="1"/>
    <col min="13" max="13" width="26.85546875" customWidth="1"/>
    <col min="14" max="14" width="27" customWidth="1"/>
    <col min="15" max="15" width="26.42578125" customWidth="1"/>
    <col min="16" max="16" width="20.7109375" style="3" customWidth="1"/>
    <col min="17" max="17" width="80.140625" customWidth="1"/>
  </cols>
  <sheetData>
    <row r="1" spans="1:17" s="1" customFormat="1" ht="48.75" customHeight="1" x14ac:dyDescent="0.25">
      <c r="A1" s="89" t="s">
        <v>36</v>
      </c>
      <c r="B1" s="90"/>
      <c r="C1" s="90"/>
      <c r="D1" s="90"/>
      <c r="E1" s="90"/>
      <c r="F1" s="90"/>
      <c r="G1" s="90"/>
      <c r="H1" s="90"/>
      <c r="I1" s="90"/>
      <c r="J1" s="90"/>
      <c r="K1" s="90"/>
      <c r="L1" s="90"/>
      <c r="M1" s="90"/>
      <c r="N1" s="90"/>
      <c r="O1" s="90"/>
      <c r="P1" s="90"/>
      <c r="Q1" s="90"/>
    </row>
    <row r="2" spans="1:17" s="1" customFormat="1" ht="60" customHeight="1" x14ac:dyDescent="0.25">
      <c r="A2" s="91"/>
      <c r="B2" s="92" t="s">
        <v>38</v>
      </c>
      <c r="C2" s="92" t="s">
        <v>37</v>
      </c>
      <c r="D2" s="92"/>
      <c r="E2" s="92"/>
      <c r="F2" s="92"/>
      <c r="G2" s="93" t="s">
        <v>34</v>
      </c>
      <c r="H2" s="94"/>
      <c r="I2" s="94"/>
      <c r="J2" s="94"/>
      <c r="K2" s="95" t="s">
        <v>0</v>
      </c>
      <c r="L2" s="98" t="s">
        <v>35</v>
      </c>
      <c r="M2" s="98"/>
      <c r="N2" s="98"/>
      <c r="O2" s="98"/>
      <c r="P2" s="95" t="s">
        <v>0</v>
      </c>
      <c r="Q2" s="99" t="s">
        <v>1</v>
      </c>
    </row>
    <row r="3" spans="1:17" s="1" customFormat="1" ht="28.5" customHeight="1" x14ac:dyDescent="0.25">
      <c r="A3" s="91"/>
      <c r="B3" s="92"/>
      <c r="C3" s="92"/>
      <c r="D3" s="92"/>
      <c r="E3" s="92"/>
      <c r="F3" s="92"/>
      <c r="G3" s="94"/>
      <c r="H3" s="94"/>
      <c r="I3" s="94"/>
      <c r="J3" s="94"/>
      <c r="K3" s="96"/>
      <c r="L3" s="98"/>
      <c r="M3" s="98"/>
      <c r="N3" s="98"/>
      <c r="O3" s="98"/>
      <c r="P3" s="96"/>
      <c r="Q3" s="100"/>
    </row>
    <row r="4" spans="1:17" s="1" customFormat="1" ht="72.75" customHeight="1" x14ac:dyDescent="0.25">
      <c r="A4" s="91"/>
      <c r="B4" s="92"/>
      <c r="C4" s="30" t="s">
        <v>2</v>
      </c>
      <c r="D4" s="31" t="s">
        <v>43</v>
      </c>
      <c r="E4" s="31" t="s">
        <v>3</v>
      </c>
      <c r="F4" s="31" t="s">
        <v>4</v>
      </c>
      <c r="G4" s="72" t="s">
        <v>2</v>
      </c>
      <c r="H4" s="73" t="s">
        <v>43</v>
      </c>
      <c r="I4" s="73" t="s">
        <v>3</v>
      </c>
      <c r="J4" s="73" t="s">
        <v>4</v>
      </c>
      <c r="K4" s="97"/>
      <c r="L4" s="30" t="s">
        <v>2</v>
      </c>
      <c r="M4" s="31" t="s">
        <v>43</v>
      </c>
      <c r="N4" s="31" t="s">
        <v>3</v>
      </c>
      <c r="O4" s="31" t="s">
        <v>4</v>
      </c>
      <c r="P4" s="97"/>
      <c r="Q4" s="101"/>
    </row>
    <row r="5" spans="1:17" s="1" customFormat="1" ht="61.5" customHeight="1" x14ac:dyDescent="0.25">
      <c r="A5" s="20"/>
      <c r="B5" s="21">
        <v>1</v>
      </c>
      <c r="C5" s="28" t="s">
        <v>27</v>
      </c>
      <c r="D5" s="21">
        <v>3</v>
      </c>
      <c r="E5" s="21">
        <v>4</v>
      </c>
      <c r="F5" s="21">
        <v>6</v>
      </c>
      <c r="G5" s="74" t="s">
        <v>28</v>
      </c>
      <c r="H5" s="75">
        <v>8</v>
      </c>
      <c r="I5" s="75">
        <v>9</v>
      </c>
      <c r="J5" s="75">
        <v>11</v>
      </c>
      <c r="K5" s="45" t="s">
        <v>29</v>
      </c>
      <c r="L5" s="29" t="s">
        <v>30</v>
      </c>
      <c r="M5" s="21">
        <v>13</v>
      </c>
      <c r="N5" s="21">
        <v>14</v>
      </c>
      <c r="O5" s="21">
        <v>16</v>
      </c>
      <c r="P5" s="45"/>
      <c r="Q5" s="2">
        <v>17</v>
      </c>
    </row>
    <row r="6" spans="1:17" s="1" customFormat="1" ht="88.5" customHeight="1" x14ac:dyDescent="0.25">
      <c r="A6" s="22" t="s">
        <v>5</v>
      </c>
      <c r="B6" s="47" t="s">
        <v>39</v>
      </c>
      <c r="C6" s="35">
        <f t="shared" ref="C6:J6" si="0">C7+C11</f>
        <v>11820</v>
      </c>
      <c r="D6" s="35">
        <f t="shared" si="0"/>
        <v>11820</v>
      </c>
      <c r="E6" s="35">
        <f t="shared" si="0"/>
        <v>0</v>
      </c>
      <c r="F6" s="35">
        <f t="shared" si="0"/>
        <v>0</v>
      </c>
      <c r="G6" s="35">
        <f t="shared" si="0"/>
        <v>11760</v>
      </c>
      <c r="H6" s="35">
        <f t="shared" si="0"/>
        <v>11760</v>
      </c>
      <c r="I6" s="35">
        <f t="shared" si="0"/>
        <v>0</v>
      </c>
      <c r="J6" s="35">
        <f t="shared" si="0"/>
        <v>0</v>
      </c>
      <c r="K6" s="42">
        <f>G6/C6</f>
        <v>0.99492385786802029</v>
      </c>
      <c r="L6" s="35">
        <f>L7+L11</f>
        <v>11760</v>
      </c>
      <c r="M6" s="35">
        <f>M7+M11</f>
        <v>11760</v>
      </c>
      <c r="N6" s="35">
        <f>N7+N11</f>
        <v>0</v>
      </c>
      <c r="O6" s="35">
        <f>O7+O11</f>
        <v>0</v>
      </c>
      <c r="P6" s="42">
        <f>L6/C6</f>
        <v>0.99492385786802029</v>
      </c>
      <c r="Q6" s="63"/>
    </row>
    <row r="7" spans="1:17" s="3" customFormat="1" ht="154.5" customHeight="1" x14ac:dyDescent="0.25">
      <c r="A7" s="23" t="s">
        <v>6</v>
      </c>
      <c r="B7" s="27" t="s">
        <v>40</v>
      </c>
      <c r="C7" s="36">
        <f>C8</f>
        <v>0</v>
      </c>
      <c r="D7" s="36">
        <f t="shared" ref="D7:O7" si="1">D8</f>
        <v>0</v>
      </c>
      <c r="E7" s="36">
        <f t="shared" si="1"/>
        <v>0</v>
      </c>
      <c r="F7" s="36">
        <f t="shared" si="1"/>
        <v>0</v>
      </c>
      <c r="G7" s="77">
        <f t="shared" si="1"/>
        <v>0</v>
      </c>
      <c r="H7" s="77">
        <f t="shared" si="1"/>
        <v>0</v>
      </c>
      <c r="I7" s="77">
        <f t="shared" si="1"/>
        <v>0</v>
      </c>
      <c r="J7" s="77">
        <f t="shared" si="1"/>
        <v>0</v>
      </c>
      <c r="K7" s="43" t="s">
        <v>33</v>
      </c>
      <c r="L7" s="36">
        <f t="shared" si="1"/>
        <v>0</v>
      </c>
      <c r="M7" s="36">
        <f t="shared" si="1"/>
        <v>0</v>
      </c>
      <c r="N7" s="36">
        <f t="shared" si="1"/>
        <v>0</v>
      </c>
      <c r="O7" s="36">
        <f t="shared" si="1"/>
        <v>0</v>
      </c>
      <c r="P7" s="43" t="s">
        <v>33</v>
      </c>
      <c r="Q7" s="64"/>
    </row>
    <row r="8" spans="1:17" s="3" customFormat="1" ht="189" x14ac:dyDescent="0.25">
      <c r="A8" s="23" t="s">
        <v>1252</v>
      </c>
      <c r="B8" s="25" t="s">
        <v>41</v>
      </c>
      <c r="C8" s="36">
        <f>C9</f>
        <v>0</v>
      </c>
      <c r="D8" s="36">
        <f t="shared" ref="D8:O8" si="2">D9</f>
        <v>0</v>
      </c>
      <c r="E8" s="36">
        <f t="shared" si="2"/>
        <v>0</v>
      </c>
      <c r="F8" s="36">
        <f t="shared" si="2"/>
        <v>0</v>
      </c>
      <c r="G8" s="77">
        <f t="shared" si="2"/>
        <v>0</v>
      </c>
      <c r="H8" s="77">
        <f t="shared" si="2"/>
        <v>0</v>
      </c>
      <c r="I8" s="77">
        <f t="shared" si="2"/>
        <v>0</v>
      </c>
      <c r="J8" s="77">
        <f t="shared" si="2"/>
        <v>0</v>
      </c>
      <c r="K8" s="43" t="s">
        <v>33</v>
      </c>
      <c r="L8" s="36">
        <f t="shared" si="2"/>
        <v>0</v>
      </c>
      <c r="M8" s="36">
        <f t="shared" si="2"/>
        <v>0</v>
      </c>
      <c r="N8" s="36">
        <f t="shared" si="2"/>
        <v>0</v>
      </c>
      <c r="O8" s="36">
        <f t="shared" si="2"/>
        <v>0</v>
      </c>
      <c r="P8" s="43" t="s">
        <v>33</v>
      </c>
      <c r="Q8" s="65"/>
    </row>
    <row r="9" spans="1:17" s="3" customFormat="1" ht="132" customHeight="1" x14ac:dyDescent="0.25">
      <c r="A9" s="24" t="s">
        <v>7</v>
      </c>
      <c r="B9" s="26" t="s">
        <v>42</v>
      </c>
      <c r="C9" s="37">
        <f>D9+E9+F9</f>
        <v>0</v>
      </c>
      <c r="D9" s="37">
        <v>0</v>
      </c>
      <c r="E9" s="38">
        <v>0</v>
      </c>
      <c r="F9" s="39">
        <v>0</v>
      </c>
      <c r="G9" s="78">
        <f>H9+I9+J9</f>
        <v>0</v>
      </c>
      <c r="H9" s="78">
        <v>0</v>
      </c>
      <c r="I9" s="78">
        <v>0</v>
      </c>
      <c r="J9" s="78">
        <v>0</v>
      </c>
      <c r="K9" s="43" t="s">
        <v>33</v>
      </c>
      <c r="L9" s="37">
        <f>M9+N9+O9</f>
        <v>0</v>
      </c>
      <c r="M9" s="38">
        <v>0</v>
      </c>
      <c r="N9" s="38">
        <v>0</v>
      </c>
      <c r="O9" s="38">
        <v>0</v>
      </c>
      <c r="P9" s="43" t="s">
        <v>33</v>
      </c>
      <c r="Q9" s="64"/>
    </row>
    <row r="10" spans="1:17" s="3" customFormat="1" ht="39" hidden="1" customHeight="1" x14ac:dyDescent="0.25">
      <c r="A10" s="24" t="s">
        <v>26</v>
      </c>
      <c r="B10" s="26" t="s">
        <v>31</v>
      </c>
      <c r="C10" s="37" t="e">
        <f>D10+E10+F10+#REF!</f>
        <v>#REF!</v>
      </c>
      <c r="D10" s="37">
        <v>0</v>
      </c>
      <c r="E10" s="37">
        <v>0</v>
      </c>
      <c r="F10" s="37">
        <v>0</v>
      </c>
      <c r="G10" s="78" t="e">
        <f>H10+I10+J10+#REF!</f>
        <v>#REF!</v>
      </c>
      <c r="H10" s="78">
        <v>0</v>
      </c>
      <c r="I10" s="78">
        <v>0</v>
      </c>
      <c r="J10" s="78">
        <v>0</v>
      </c>
      <c r="K10" s="43" t="s">
        <v>33</v>
      </c>
      <c r="L10" s="37" t="e">
        <f>M10+N10+O10+#REF!</f>
        <v>#REF!</v>
      </c>
      <c r="M10" s="37">
        <v>0</v>
      </c>
      <c r="N10" s="37">
        <v>0</v>
      </c>
      <c r="O10" s="37">
        <v>0</v>
      </c>
      <c r="P10" s="43" t="e">
        <f t="shared" ref="P10:P935" si="3">L10/C10</f>
        <v>#REF!</v>
      </c>
      <c r="Q10" s="64"/>
    </row>
    <row r="11" spans="1:17" s="3" customFormat="1" ht="94.5" customHeight="1" x14ac:dyDescent="0.25">
      <c r="A11" s="23" t="s">
        <v>23</v>
      </c>
      <c r="B11" s="27" t="s">
        <v>44</v>
      </c>
      <c r="C11" s="36">
        <f>C12</f>
        <v>11820</v>
      </c>
      <c r="D11" s="36">
        <f t="shared" ref="D11:O11" si="4">D12</f>
        <v>11820</v>
      </c>
      <c r="E11" s="36">
        <f t="shared" si="4"/>
        <v>0</v>
      </c>
      <c r="F11" s="36">
        <f t="shared" si="4"/>
        <v>0</v>
      </c>
      <c r="G11" s="77">
        <f t="shared" si="4"/>
        <v>11760</v>
      </c>
      <c r="H11" s="77">
        <f t="shared" si="4"/>
        <v>11760</v>
      </c>
      <c r="I11" s="77">
        <f t="shared" si="4"/>
        <v>0</v>
      </c>
      <c r="J11" s="77">
        <f t="shared" si="4"/>
        <v>0</v>
      </c>
      <c r="K11" s="43">
        <f t="shared" ref="K11:K12" si="5">G11/C11</f>
        <v>0.99492385786802029</v>
      </c>
      <c r="L11" s="36">
        <f t="shared" si="4"/>
        <v>11760</v>
      </c>
      <c r="M11" s="36">
        <f t="shared" si="4"/>
        <v>11760</v>
      </c>
      <c r="N11" s="36">
        <f t="shared" si="4"/>
        <v>0</v>
      </c>
      <c r="O11" s="36">
        <f t="shared" si="4"/>
        <v>0</v>
      </c>
      <c r="P11" s="43">
        <f t="shared" si="3"/>
        <v>0.99492385786802029</v>
      </c>
      <c r="Q11" s="64"/>
    </row>
    <row r="12" spans="1:17" s="3" customFormat="1" ht="121.5" customHeight="1" x14ac:dyDescent="0.25">
      <c r="A12" s="23" t="s">
        <v>1252</v>
      </c>
      <c r="B12" s="25" t="s">
        <v>45</v>
      </c>
      <c r="C12" s="36">
        <f>C13+C14</f>
        <v>11820</v>
      </c>
      <c r="D12" s="36">
        <f t="shared" ref="D12:O12" si="6">D13+D14</f>
        <v>11820</v>
      </c>
      <c r="E12" s="36">
        <f t="shared" si="6"/>
        <v>0</v>
      </c>
      <c r="F12" s="36">
        <f t="shared" si="6"/>
        <v>0</v>
      </c>
      <c r="G12" s="77">
        <f t="shared" si="6"/>
        <v>11760</v>
      </c>
      <c r="H12" s="77">
        <f t="shared" si="6"/>
        <v>11760</v>
      </c>
      <c r="I12" s="77">
        <f t="shared" si="6"/>
        <v>0</v>
      </c>
      <c r="J12" s="77">
        <f t="shared" si="6"/>
        <v>0</v>
      </c>
      <c r="K12" s="43">
        <f t="shared" si="5"/>
        <v>0.99492385786802029</v>
      </c>
      <c r="L12" s="36">
        <f t="shared" si="6"/>
        <v>11760</v>
      </c>
      <c r="M12" s="36">
        <f t="shared" si="6"/>
        <v>11760</v>
      </c>
      <c r="N12" s="36">
        <f t="shared" si="6"/>
        <v>0</v>
      </c>
      <c r="O12" s="36">
        <f t="shared" si="6"/>
        <v>0</v>
      </c>
      <c r="P12" s="43">
        <f t="shared" si="3"/>
        <v>0.99492385786802029</v>
      </c>
      <c r="Q12" s="65"/>
    </row>
    <row r="13" spans="1:17" s="3" customFormat="1" ht="136.5" customHeight="1" x14ac:dyDescent="0.25">
      <c r="A13" s="24" t="s">
        <v>7</v>
      </c>
      <c r="B13" s="26" t="s">
        <v>46</v>
      </c>
      <c r="C13" s="37">
        <f>D13+E13+F13</f>
        <v>11820</v>
      </c>
      <c r="D13" s="37">
        <v>11820</v>
      </c>
      <c r="E13" s="37">
        <v>0</v>
      </c>
      <c r="F13" s="37">
        <v>0</v>
      </c>
      <c r="G13" s="78">
        <f>H13+I13+J13</f>
        <v>11760</v>
      </c>
      <c r="H13" s="78">
        <v>11760</v>
      </c>
      <c r="I13" s="78">
        <v>0</v>
      </c>
      <c r="J13" s="78">
        <v>0</v>
      </c>
      <c r="K13" s="43">
        <f>G13/C13</f>
        <v>0.99492385786802029</v>
      </c>
      <c r="L13" s="37">
        <f>M13+N13+O13</f>
        <v>11760</v>
      </c>
      <c r="M13" s="37">
        <v>11760</v>
      </c>
      <c r="N13" s="37">
        <v>0</v>
      </c>
      <c r="O13" s="37">
        <v>0</v>
      </c>
      <c r="P13" s="43">
        <f t="shared" si="3"/>
        <v>0.99492385786802029</v>
      </c>
      <c r="Q13" s="64"/>
    </row>
    <row r="14" spans="1:17" s="3" customFormat="1" ht="180" customHeight="1" x14ac:dyDescent="0.25">
      <c r="A14" s="24" t="s">
        <v>25</v>
      </c>
      <c r="B14" s="26" t="s">
        <v>47</v>
      </c>
      <c r="C14" s="37">
        <f>D14+E14+F14</f>
        <v>0</v>
      </c>
      <c r="D14" s="37">
        <v>0</v>
      </c>
      <c r="E14" s="37">
        <v>0</v>
      </c>
      <c r="F14" s="37">
        <v>0</v>
      </c>
      <c r="G14" s="78">
        <f>H14+I14+J14</f>
        <v>0</v>
      </c>
      <c r="H14" s="78">
        <v>0</v>
      </c>
      <c r="I14" s="78">
        <v>0</v>
      </c>
      <c r="J14" s="78">
        <v>0</v>
      </c>
      <c r="K14" s="43" t="s">
        <v>33</v>
      </c>
      <c r="L14" s="37">
        <f>M14+N14+O14</f>
        <v>0</v>
      </c>
      <c r="M14" s="37">
        <v>0</v>
      </c>
      <c r="N14" s="37">
        <v>0</v>
      </c>
      <c r="O14" s="37">
        <v>0</v>
      </c>
      <c r="P14" s="43" t="s">
        <v>33</v>
      </c>
      <c r="Q14" s="64"/>
    </row>
    <row r="15" spans="1:17" s="3" customFormat="1" ht="130.5" hidden="1" customHeight="1" x14ac:dyDescent="0.25">
      <c r="A15" s="24" t="s">
        <v>24</v>
      </c>
      <c r="B15" s="26" t="s">
        <v>32</v>
      </c>
      <c r="C15" s="37">
        <v>0</v>
      </c>
      <c r="D15" s="37">
        <v>0</v>
      </c>
      <c r="E15" s="37">
        <v>0</v>
      </c>
      <c r="F15" s="37">
        <v>0</v>
      </c>
      <c r="G15" s="78">
        <v>0</v>
      </c>
      <c r="H15" s="78">
        <v>0</v>
      </c>
      <c r="I15" s="78">
        <v>0</v>
      </c>
      <c r="J15" s="78">
        <v>0</v>
      </c>
      <c r="K15" s="43" t="e">
        <f t="shared" ref="K15:K935" si="7">G15/C15</f>
        <v>#DIV/0!</v>
      </c>
      <c r="L15" s="37" t="e">
        <f>M15+N15+O15+#REF!</f>
        <v>#REF!</v>
      </c>
      <c r="M15" s="37">
        <v>0</v>
      </c>
      <c r="N15" s="37">
        <v>0</v>
      </c>
      <c r="O15" s="37">
        <v>0</v>
      </c>
      <c r="P15" s="43" t="e">
        <f t="shared" si="3"/>
        <v>#REF!</v>
      </c>
      <c r="Q15" s="64"/>
    </row>
    <row r="16" spans="1:17" s="1" customFormat="1" ht="79.5" customHeight="1" x14ac:dyDescent="0.25">
      <c r="A16" s="22" t="s">
        <v>8</v>
      </c>
      <c r="B16" s="47" t="s">
        <v>48</v>
      </c>
      <c r="C16" s="35">
        <f>C17+C35+C57+C85+C117+C122+C128</f>
        <v>596051.39999999991</v>
      </c>
      <c r="D16" s="35">
        <f t="shared" ref="D16:O16" si="8">D17+D35+D57+D85+D117+D122+D128</f>
        <v>552580.6</v>
      </c>
      <c r="E16" s="35">
        <f t="shared" si="8"/>
        <v>9204.5</v>
      </c>
      <c r="F16" s="35">
        <f t="shared" si="8"/>
        <v>34266.299999999996</v>
      </c>
      <c r="G16" s="35">
        <f t="shared" si="8"/>
        <v>586187.29999999993</v>
      </c>
      <c r="H16" s="35">
        <f t="shared" si="8"/>
        <v>544662.79999999981</v>
      </c>
      <c r="I16" s="35">
        <f t="shared" si="8"/>
        <v>9204.5</v>
      </c>
      <c r="J16" s="35">
        <f t="shared" si="8"/>
        <v>32320</v>
      </c>
      <c r="K16" s="42">
        <f t="shared" si="7"/>
        <v>0.98345092386327759</v>
      </c>
      <c r="L16" s="35">
        <f t="shared" si="8"/>
        <v>586187.29999999993</v>
      </c>
      <c r="M16" s="35">
        <f t="shared" si="8"/>
        <v>544662.79999999981</v>
      </c>
      <c r="N16" s="35">
        <f t="shared" si="8"/>
        <v>9204.5</v>
      </c>
      <c r="O16" s="35">
        <f t="shared" si="8"/>
        <v>32320</v>
      </c>
      <c r="P16" s="42">
        <f t="shared" si="3"/>
        <v>0.98345092386327759</v>
      </c>
      <c r="Q16" s="63"/>
    </row>
    <row r="17" spans="1:17" s="1" customFormat="1" ht="54" x14ac:dyDescent="0.25">
      <c r="A17" s="69" t="s">
        <v>23</v>
      </c>
      <c r="B17" s="44" t="s">
        <v>70</v>
      </c>
      <c r="C17" s="40">
        <f>C18</f>
        <v>42853.600000000006</v>
      </c>
      <c r="D17" s="40">
        <f t="shared" ref="D17:O17" si="9">D18</f>
        <v>42442.5</v>
      </c>
      <c r="E17" s="40">
        <f t="shared" si="9"/>
        <v>0</v>
      </c>
      <c r="F17" s="40">
        <f t="shared" si="9"/>
        <v>411.09999999999997</v>
      </c>
      <c r="G17" s="76">
        <f t="shared" si="9"/>
        <v>42669.5</v>
      </c>
      <c r="H17" s="76">
        <f t="shared" si="9"/>
        <v>42264.2</v>
      </c>
      <c r="I17" s="76">
        <f t="shared" si="9"/>
        <v>0</v>
      </c>
      <c r="J17" s="76">
        <f t="shared" si="9"/>
        <v>405.3</v>
      </c>
      <c r="K17" s="43">
        <f t="shared" si="7"/>
        <v>0.99570397819553069</v>
      </c>
      <c r="L17" s="40">
        <f t="shared" si="9"/>
        <v>42669.5</v>
      </c>
      <c r="M17" s="40">
        <f t="shared" si="9"/>
        <v>42264.2</v>
      </c>
      <c r="N17" s="40">
        <f t="shared" si="9"/>
        <v>0</v>
      </c>
      <c r="O17" s="40">
        <f t="shared" si="9"/>
        <v>405.3</v>
      </c>
      <c r="P17" s="43">
        <f t="shared" si="3"/>
        <v>0.99570397819553069</v>
      </c>
      <c r="Q17" s="57"/>
    </row>
    <row r="18" spans="1:17" s="1" customFormat="1" ht="96" customHeight="1" x14ac:dyDescent="0.25">
      <c r="A18" s="69" t="s">
        <v>1251</v>
      </c>
      <c r="B18" s="48" t="s">
        <v>71</v>
      </c>
      <c r="C18" s="40">
        <f>C19+C23</f>
        <v>42853.600000000006</v>
      </c>
      <c r="D18" s="40">
        <f t="shared" ref="D18:O18" si="10">D19+D23</f>
        <v>42442.5</v>
      </c>
      <c r="E18" s="40">
        <f t="shared" si="10"/>
        <v>0</v>
      </c>
      <c r="F18" s="40">
        <f t="shared" si="10"/>
        <v>411.09999999999997</v>
      </c>
      <c r="G18" s="76">
        <f t="shared" si="10"/>
        <v>42669.5</v>
      </c>
      <c r="H18" s="76">
        <f t="shared" si="10"/>
        <v>42264.2</v>
      </c>
      <c r="I18" s="76">
        <f t="shared" si="10"/>
        <v>0</v>
      </c>
      <c r="J18" s="76">
        <f t="shared" si="10"/>
        <v>405.3</v>
      </c>
      <c r="K18" s="43">
        <f t="shared" si="7"/>
        <v>0.99570397819553069</v>
      </c>
      <c r="L18" s="40">
        <f t="shared" si="10"/>
        <v>42669.5</v>
      </c>
      <c r="M18" s="40">
        <f t="shared" si="10"/>
        <v>42264.2</v>
      </c>
      <c r="N18" s="40">
        <f t="shared" si="10"/>
        <v>0</v>
      </c>
      <c r="O18" s="40">
        <f t="shared" si="10"/>
        <v>405.3</v>
      </c>
      <c r="P18" s="43">
        <f t="shared" si="3"/>
        <v>0.99570397819553069</v>
      </c>
      <c r="Q18" s="57"/>
    </row>
    <row r="19" spans="1:17" s="1" customFormat="1" ht="83.25" x14ac:dyDescent="0.25">
      <c r="A19" s="69" t="s">
        <v>1030</v>
      </c>
      <c r="B19" s="49" t="s">
        <v>72</v>
      </c>
      <c r="C19" s="38">
        <f>C20+C21+C22</f>
        <v>41201.100000000006</v>
      </c>
      <c r="D19" s="38">
        <f t="shared" ref="D19:O19" si="11">D20+D21+D22</f>
        <v>40790</v>
      </c>
      <c r="E19" s="38">
        <f t="shared" si="11"/>
        <v>0</v>
      </c>
      <c r="F19" s="38">
        <f t="shared" si="11"/>
        <v>411.09999999999997</v>
      </c>
      <c r="G19" s="79">
        <f t="shared" si="11"/>
        <v>41195.300000000003</v>
      </c>
      <c r="H19" s="79">
        <f t="shared" si="11"/>
        <v>40790</v>
      </c>
      <c r="I19" s="79">
        <f t="shared" si="11"/>
        <v>0</v>
      </c>
      <c r="J19" s="79">
        <f t="shared" si="11"/>
        <v>405.3</v>
      </c>
      <c r="K19" s="43">
        <f t="shared" si="7"/>
        <v>0.99985922705947161</v>
      </c>
      <c r="L19" s="38">
        <f t="shared" si="11"/>
        <v>41195.300000000003</v>
      </c>
      <c r="M19" s="38">
        <f t="shared" si="11"/>
        <v>40790</v>
      </c>
      <c r="N19" s="38">
        <f t="shared" si="11"/>
        <v>0</v>
      </c>
      <c r="O19" s="38">
        <f t="shared" si="11"/>
        <v>405.3</v>
      </c>
      <c r="P19" s="43">
        <f t="shared" si="3"/>
        <v>0.99985922705947161</v>
      </c>
      <c r="Q19" s="57"/>
    </row>
    <row r="20" spans="1:17" s="1" customFormat="1" ht="83.25" x14ac:dyDescent="0.25">
      <c r="A20" s="69" t="s">
        <v>1145</v>
      </c>
      <c r="B20" s="50" t="s">
        <v>73</v>
      </c>
      <c r="C20" s="38">
        <f>D20+E20+F20</f>
        <v>19412.7</v>
      </c>
      <c r="D20" s="38">
        <v>19204</v>
      </c>
      <c r="E20" s="38">
        <v>0</v>
      </c>
      <c r="F20" s="38">
        <v>208.7</v>
      </c>
      <c r="G20" s="79">
        <f>H20+I20+J20</f>
        <v>19410.400000000001</v>
      </c>
      <c r="H20" s="79">
        <v>19204</v>
      </c>
      <c r="I20" s="79">
        <v>0</v>
      </c>
      <c r="J20" s="79">
        <v>206.4</v>
      </c>
      <c r="K20" s="43">
        <f t="shared" si="7"/>
        <v>0.99988152086005555</v>
      </c>
      <c r="L20" s="38">
        <f>M20+N20+O20</f>
        <v>19410.400000000001</v>
      </c>
      <c r="M20" s="38">
        <v>19204</v>
      </c>
      <c r="N20" s="38">
        <v>0</v>
      </c>
      <c r="O20" s="38">
        <v>206.4</v>
      </c>
      <c r="P20" s="43">
        <f t="shared" si="3"/>
        <v>0.99988152086005555</v>
      </c>
      <c r="Q20" s="57"/>
    </row>
    <row r="21" spans="1:17" s="1" customFormat="1" ht="83.25" x14ac:dyDescent="0.25">
      <c r="A21" s="69" t="s">
        <v>1146</v>
      </c>
      <c r="B21" s="50" t="s">
        <v>74</v>
      </c>
      <c r="C21" s="38">
        <f t="shared" ref="C21:C22" si="12">D21+E21+F21</f>
        <v>8650.2000000000007</v>
      </c>
      <c r="D21" s="38">
        <v>8617</v>
      </c>
      <c r="E21" s="38">
        <v>0</v>
      </c>
      <c r="F21" s="38">
        <v>33.200000000000003</v>
      </c>
      <c r="G21" s="79">
        <f t="shared" ref="G21:G22" si="13">H21+I21+J21</f>
        <v>8650.2000000000007</v>
      </c>
      <c r="H21" s="79">
        <v>8617</v>
      </c>
      <c r="I21" s="79">
        <v>0</v>
      </c>
      <c r="J21" s="79">
        <v>33.200000000000003</v>
      </c>
      <c r="K21" s="43">
        <f t="shared" si="7"/>
        <v>1</v>
      </c>
      <c r="L21" s="38">
        <f t="shared" ref="L21:L22" si="14">M21+N21+O21</f>
        <v>8650.2000000000007</v>
      </c>
      <c r="M21" s="38">
        <v>8617</v>
      </c>
      <c r="N21" s="38">
        <v>0</v>
      </c>
      <c r="O21" s="38">
        <v>33.200000000000003</v>
      </c>
      <c r="P21" s="43">
        <f t="shared" si="3"/>
        <v>1</v>
      </c>
      <c r="Q21" s="57"/>
    </row>
    <row r="22" spans="1:17" s="1" customFormat="1" ht="111" x14ac:dyDescent="0.25">
      <c r="A22" s="69" t="s">
        <v>1147</v>
      </c>
      <c r="B22" s="50" t="s">
        <v>75</v>
      </c>
      <c r="C22" s="38">
        <f t="shared" si="12"/>
        <v>13138.2</v>
      </c>
      <c r="D22" s="38">
        <v>12969</v>
      </c>
      <c r="E22" s="38">
        <v>0</v>
      </c>
      <c r="F22" s="38">
        <v>169.2</v>
      </c>
      <c r="G22" s="79">
        <f t="shared" si="13"/>
        <v>13134.7</v>
      </c>
      <c r="H22" s="79">
        <v>12969</v>
      </c>
      <c r="I22" s="79">
        <v>0</v>
      </c>
      <c r="J22" s="79">
        <v>165.7</v>
      </c>
      <c r="K22" s="43">
        <f t="shared" si="7"/>
        <v>0.99973360125435751</v>
      </c>
      <c r="L22" s="38">
        <f t="shared" si="14"/>
        <v>13134.7</v>
      </c>
      <c r="M22" s="38">
        <v>12969</v>
      </c>
      <c r="N22" s="38">
        <v>0</v>
      </c>
      <c r="O22" s="38">
        <v>165.7</v>
      </c>
      <c r="P22" s="43">
        <f t="shared" si="3"/>
        <v>0.99973360125435751</v>
      </c>
      <c r="Q22" s="57"/>
    </row>
    <row r="23" spans="1:17" s="1" customFormat="1" ht="83.25" x14ac:dyDescent="0.25">
      <c r="A23" s="69" t="s">
        <v>1031</v>
      </c>
      <c r="B23" s="49" t="s">
        <v>76</v>
      </c>
      <c r="C23" s="38">
        <f>C24+C31</f>
        <v>1652.5</v>
      </c>
      <c r="D23" s="38">
        <f t="shared" ref="D23:O23" si="15">D24+D31</f>
        <v>1652.5</v>
      </c>
      <c r="E23" s="38">
        <f t="shared" si="15"/>
        <v>0</v>
      </c>
      <c r="F23" s="38">
        <f t="shared" si="15"/>
        <v>0</v>
      </c>
      <c r="G23" s="79">
        <f t="shared" si="15"/>
        <v>1474.2</v>
      </c>
      <c r="H23" s="79">
        <f t="shared" si="15"/>
        <v>1474.2</v>
      </c>
      <c r="I23" s="79">
        <f t="shared" si="15"/>
        <v>0</v>
      </c>
      <c r="J23" s="79">
        <f t="shared" si="15"/>
        <v>0</v>
      </c>
      <c r="K23" s="43">
        <f t="shared" si="7"/>
        <v>0.89210287443267777</v>
      </c>
      <c r="L23" s="38">
        <f t="shared" si="15"/>
        <v>1474.2</v>
      </c>
      <c r="M23" s="38">
        <f t="shared" si="15"/>
        <v>1474.2</v>
      </c>
      <c r="N23" s="38">
        <f t="shared" si="15"/>
        <v>0</v>
      </c>
      <c r="O23" s="38">
        <f t="shared" si="15"/>
        <v>0</v>
      </c>
      <c r="P23" s="43">
        <f t="shared" si="3"/>
        <v>0.89210287443267777</v>
      </c>
      <c r="Q23" s="57"/>
    </row>
    <row r="24" spans="1:17" s="1" customFormat="1" ht="83.25" x14ac:dyDescent="0.25">
      <c r="A24" s="69" t="s">
        <v>1157</v>
      </c>
      <c r="B24" s="50" t="s">
        <v>77</v>
      </c>
      <c r="C24" s="38">
        <f>C25+C26++C27+C28+C29+C30</f>
        <v>1102.5</v>
      </c>
      <c r="D24" s="38">
        <f t="shared" ref="D24:O24" si="16">D25+D26++D27+D28+D29+D30</f>
        <v>1102.5</v>
      </c>
      <c r="E24" s="38">
        <f t="shared" si="16"/>
        <v>0</v>
      </c>
      <c r="F24" s="38">
        <f t="shared" si="16"/>
        <v>0</v>
      </c>
      <c r="G24" s="79">
        <f t="shared" si="16"/>
        <v>928.2</v>
      </c>
      <c r="H24" s="79">
        <f t="shared" si="16"/>
        <v>928.2</v>
      </c>
      <c r="I24" s="79">
        <f t="shared" si="16"/>
        <v>0</v>
      </c>
      <c r="J24" s="79">
        <f t="shared" si="16"/>
        <v>0</v>
      </c>
      <c r="K24" s="43">
        <f t="shared" si="7"/>
        <v>0.84190476190476193</v>
      </c>
      <c r="L24" s="38">
        <f t="shared" si="16"/>
        <v>928.2</v>
      </c>
      <c r="M24" s="38">
        <f t="shared" si="16"/>
        <v>928.2</v>
      </c>
      <c r="N24" s="38">
        <f t="shared" si="16"/>
        <v>0</v>
      </c>
      <c r="O24" s="38">
        <f t="shared" si="16"/>
        <v>0</v>
      </c>
      <c r="P24" s="43">
        <f t="shared" si="3"/>
        <v>0.84190476190476193</v>
      </c>
      <c r="Q24" s="57"/>
    </row>
    <row r="25" spans="1:17" s="1" customFormat="1" ht="183.75" x14ac:dyDescent="0.25">
      <c r="A25" s="69" t="s">
        <v>1259</v>
      </c>
      <c r="B25" s="51" t="s">
        <v>78</v>
      </c>
      <c r="C25" s="38">
        <f>D25+E25+F25</f>
        <v>97</v>
      </c>
      <c r="D25" s="38">
        <v>97</v>
      </c>
      <c r="E25" s="38">
        <v>0</v>
      </c>
      <c r="F25" s="38">
        <v>0</v>
      </c>
      <c r="G25" s="79">
        <f>H25+I25+J25</f>
        <v>96.2</v>
      </c>
      <c r="H25" s="79">
        <v>96.2</v>
      </c>
      <c r="I25" s="79">
        <v>0</v>
      </c>
      <c r="J25" s="79">
        <v>0</v>
      </c>
      <c r="K25" s="43">
        <f t="shared" si="7"/>
        <v>0.99175257731958766</v>
      </c>
      <c r="L25" s="38">
        <f>M25+N25+O25</f>
        <v>96.2</v>
      </c>
      <c r="M25" s="38">
        <v>96.2</v>
      </c>
      <c r="N25" s="38">
        <v>0</v>
      </c>
      <c r="O25" s="38">
        <v>0</v>
      </c>
      <c r="P25" s="43">
        <f t="shared" si="3"/>
        <v>0.99175257731958766</v>
      </c>
      <c r="Q25" s="57"/>
    </row>
    <row r="26" spans="1:17" s="1" customFormat="1" ht="111" x14ac:dyDescent="0.25">
      <c r="A26" s="69" t="s">
        <v>1255</v>
      </c>
      <c r="B26" s="51" t="s">
        <v>79</v>
      </c>
      <c r="C26" s="38">
        <f t="shared" ref="C26:C30" si="17">D26+E26+F26</f>
        <v>147.69999999999999</v>
      </c>
      <c r="D26" s="38">
        <v>147.69999999999999</v>
      </c>
      <c r="E26" s="38">
        <v>0</v>
      </c>
      <c r="F26" s="38">
        <v>0</v>
      </c>
      <c r="G26" s="79">
        <f t="shared" ref="G26:G30" si="18">H26+I26+J26</f>
        <v>129.19999999999999</v>
      </c>
      <c r="H26" s="79">
        <v>129.19999999999999</v>
      </c>
      <c r="I26" s="79">
        <v>0</v>
      </c>
      <c r="J26" s="79">
        <v>0</v>
      </c>
      <c r="K26" s="43">
        <f t="shared" si="7"/>
        <v>0.87474610697359512</v>
      </c>
      <c r="L26" s="38">
        <f t="shared" ref="L26:L30" si="19">M26+N26+O26</f>
        <v>129.19999999999999</v>
      </c>
      <c r="M26" s="38">
        <v>129.19999999999999</v>
      </c>
      <c r="N26" s="38">
        <v>0</v>
      </c>
      <c r="O26" s="38">
        <v>0</v>
      </c>
      <c r="P26" s="43">
        <f t="shared" si="3"/>
        <v>0.87474610697359512</v>
      </c>
      <c r="Q26" s="57" t="s">
        <v>1383</v>
      </c>
    </row>
    <row r="27" spans="1:17" s="1" customFormat="1" ht="78.75" x14ac:dyDescent="0.25">
      <c r="A27" s="69" t="s">
        <v>1256</v>
      </c>
      <c r="B27" s="51" t="s">
        <v>80</v>
      </c>
      <c r="C27" s="38">
        <f t="shared" si="17"/>
        <v>50</v>
      </c>
      <c r="D27" s="38">
        <v>50</v>
      </c>
      <c r="E27" s="38">
        <v>0</v>
      </c>
      <c r="F27" s="38">
        <v>0</v>
      </c>
      <c r="G27" s="79">
        <f t="shared" si="18"/>
        <v>50</v>
      </c>
      <c r="H27" s="79">
        <v>50</v>
      </c>
      <c r="I27" s="79">
        <v>0</v>
      </c>
      <c r="J27" s="79">
        <v>0</v>
      </c>
      <c r="K27" s="43">
        <f t="shared" si="7"/>
        <v>1</v>
      </c>
      <c r="L27" s="38">
        <f t="shared" si="19"/>
        <v>50</v>
      </c>
      <c r="M27" s="38">
        <v>50</v>
      </c>
      <c r="N27" s="38">
        <v>0</v>
      </c>
      <c r="O27" s="38">
        <v>0</v>
      </c>
      <c r="P27" s="43">
        <f t="shared" si="3"/>
        <v>1</v>
      </c>
      <c r="Q27" s="57"/>
    </row>
    <row r="28" spans="1:17" s="1" customFormat="1" ht="111" x14ac:dyDescent="0.25">
      <c r="A28" s="69" t="s">
        <v>1257</v>
      </c>
      <c r="B28" s="51" t="s">
        <v>81</v>
      </c>
      <c r="C28" s="38">
        <f>D28+E28+F28</f>
        <v>99</v>
      </c>
      <c r="D28" s="38">
        <v>99</v>
      </c>
      <c r="E28" s="38">
        <v>0</v>
      </c>
      <c r="F28" s="38">
        <v>0</v>
      </c>
      <c r="G28" s="79">
        <f>H28+I28+J28</f>
        <v>0</v>
      </c>
      <c r="H28" s="79">
        <v>0</v>
      </c>
      <c r="I28" s="79">
        <v>0</v>
      </c>
      <c r="J28" s="79">
        <v>0</v>
      </c>
      <c r="K28" s="43">
        <f t="shared" si="7"/>
        <v>0</v>
      </c>
      <c r="L28" s="38">
        <f>M28+N28+O28</f>
        <v>0</v>
      </c>
      <c r="M28" s="38">
        <v>0</v>
      </c>
      <c r="N28" s="38">
        <v>0</v>
      </c>
      <c r="O28" s="38">
        <v>0</v>
      </c>
      <c r="P28" s="43">
        <f t="shared" si="3"/>
        <v>0</v>
      </c>
      <c r="Q28" s="57" t="s">
        <v>88</v>
      </c>
    </row>
    <row r="29" spans="1:17" s="1" customFormat="1" ht="111" x14ac:dyDescent="0.25">
      <c r="A29" s="69" t="s">
        <v>1258</v>
      </c>
      <c r="B29" s="51" t="s">
        <v>82</v>
      </c>
      <c r="C29" s="38">
        <f t="shared" si="17"/>
        <v>288.8</v>
      </c>
      <c r="D29" s="38">
        <v>288.8</v>
      </c>
      <c r="E29" s="38">
        <v>0</v>
      </c>
      <c r="F29" s="38">
        <v>0</v>
      </c>
      <c r="G29" s="79">
        <f t="shared" si="18"/>
        <v>232.8</v>
      </c>
      <c r="H29" s="79">
        <v>232.8</v>
      </c>
      <c r="I29" s="79">
        <v>0</v>
      </c>
      <c r="J29" s="79">
        <v>0</v>
      </c>
      <c r="K29" s="43">
        <f t="shared" si="7"/>
        <v>0.80609418282548473</v>
      </c>
      <c r="L29" s="38">
        <f t="shared" si="19"/>
        <v>232.8</v>
      </c>
      <c r="M29" s="38">
        <v>232.8</v>
      </c>
      <c r="N29" s="38">
        <v>0</v>
      </c>
      <c r="O29" s="38">
        <v>0</v>
      </c>
      <c r="P29" s="43">
        <f t="shared" si="3"/>
        <v>0.80609418282548473</v>
      </c>
      <c r="Q29" s="57" t="s">
        <v>1384</v>
      </c>
    </row>
    <row r="30" spans="1:17" s="1" customFormat="1" ht="78.75" x14ac:dyDescent="0.25">
      <c r="A30" s="69" t="s">
        <v>1260</v>
      </c>
      <c r="B30" s="51" t="s">
        <v>83</v>
      </c>
      <c r="C30" s="38">
        <f t="shared" si="17"/>
        <v>420</v>
      </c>
      <c r="D30" s="38">
        <v>420</v>
      </c>
      <c r="E30" s="38">
        <v>0</v>
      </c>
      <c r="F30" s="38">
        <v>0</v>
      </c>
      <c r="G30" s="79">
        <f t="shared" si="18"/>
        <v>420</v>
      </c>
      <c r="H30" s="79">
        <v>420</v>
      </c>
      <c r="I30" s="79">
        <v>0</v>
      </c>
      <c r="J30" s="79">
        <v>0</v>
      </c>
      <c r="K30" s="43">
        <f t="shared" si="7"/>
        <v>1</v>
      </c>
      <c r="L30" s="38">
        <f t="shared" si="19"/>
        <v>420</v>
      </c>
      <c r="M30" s="38">
        <v>420</v>
      </c>
      <c r="N30" s="38">
        <v>0</v>
      </c>
      <c r="O30" s="38">
        <v>0</v>
      </c>
      <c r="P30" s="43">
        <f t="shared" si="3"/>
        <v>1</v>
      </c>
      <c r="Q30" s="57"/>
    </row>
    <row r="31" spans="1:17" s="1" customFormat="1" ht="55.5" x14ac:dyDescent="0.25">
      <c r="A31" s="69" t="s">
        <v>1169</v>
      </c>
      <c r="B31" s="50" t="s">
        <v>84</v>
      </c>
      <c r="C31" s="38">
        <f>C32+C33+C34</f>
        <v>550</v>
      </c>
      <c r="D31" s="38">
        <f t="shared" ref="D31:O31" si="20">D32+D33+D34</f>
        <v>550</v>
      </c>
      <c r="E31" s="38">
        <f t="shared" si="20"/>
        <v>0</v>
      </c>
      <c r="F31" s="38">
        <f t="shared" si="20"/>
        <v>0</v>
      </c>
      <c r="G31" s="79">
        <f t="shared" si="20"/>
        <v>546</v>
      </c>
      <c r="H31" s="79">
        <f t="shared" si="20"/>
        <v>546</v>
      </c>
      <c r="I31" s="79">
        <f t="shared" si="20"/>
        <v>0</v>
      </c>
      <c r="J31" s="79">
        <f t="shared" si="20"/>
        <v>0</v>
      </c>
      <c r="K31" s="43">
        <f t="shared" si="7"/>
        <v>0.99272727272727268</v>
      </c>
      <c r="L31" s="38">
        <f t="shared" si="20"/>
        <v>546</v>
      </c>
      <c r="M31" s="38">
        <f t="shared" si="20"/>
        <v>546</v>
      </c>
      <c r="N31" s="38">
        <f t="shared" si="20"/>
        <v>0</v>
      </c>
      <c r="O31" s="38">
        <f t="shared" si="20"/>
        <v>0</v>
      </c>
      <c r="P31" s="43">
        <f t="shared" si="3"/>
        <v>0.99272727272727268</v>
      </c>
      <c r="Q31" s="57"/>
    </row>
    <row r="32" spans="1:17" s="1" customFormat="1" ht="131.25" x14ac:dyDescent="0.25">
      <c r="A32" s="69" t="s">
        <v>1294</v>
      </c>
      <c r="B32" s="51" t="s">
        <v>85</v>
      </c>
      <c r="C32" s="38">
        <f>D32+E32+F32</f>
        <v>200</v>
      </c>
      <c r="D32" s="38">
        <v>200</v>
      </c>
      <c r="E32" s="38">
        <v>0</v>
      </c>
      <c r="F32" s="38">
        <v>0</v>
      </c>
      <c r="G32" s="79">
        <f>H32+I32+J32</f>
        <v>200</v>
      </c>
      <c r="H32" s="79">
        <v>200</v>
      </c>
      <c r="I32" s="79">
        <v>0</v>
      </c>
      <c r="J32" s="79">
        <v>0</v>
      </c>
      <c r="K32" s="43">
        <f t="shared" si="7"/>
        <v>1</v>
      </c>
      <c r="L32" s="38">
        <f>M32+N32+O32</f>
        <v>200</v>
      </c>
      <c r="M32" s="38">
        <v>200</v>
      </c>
      <c r="N32" s="38">
        <v>0</v>
      </c>
      <c r="O32" s="38">
        <v>0</v>
      </c>
      <c r="P32" s="43">
        <f t="shared" si="3"/>
        <v>1</v>
      </c>
      <c r="Q32" s="57"/>
    </row>
    <row r="33" spans="1:17" s="1" customFormat="1" ht="78.75" x14ac:dyDescent="0.25">
      <c r="A33" s="69" t="s">
        <v>1261</v>
      </c>
      <c r="B33" s="51" t="s">
        <v>86</v>
      </c>
      <c r="C33" s="38">
        <f t="shared" ref="C33:C34" si="21">D33+E33+F33</f>
        <v>150</v>
      </c>
      <c r="D33" s="38">
        <v>150</v>
      </c>
      <c r="E33" s="38">
        <v>0</v>
      </c>
      <c r="F33" s="38">
        <v>0</v>
      </c>
      <c r="G33" s="79">
        <f t="shared" ref="G33:G34" si="22">H33+I33+J33</f>
        <v>146</v>
      </c>
      <c r="H33" s="79">
        <v>146</v>
      </c>
      <c r="I33" s="79">
        <v>0</v>
      </c>
      <c r="J33" s="79">
        <v>0</v>
      </c>
      <c r="K33" s="43">
        <f t="shared" si="7"/>
        <v>0.97333333333333338</v>
      </c>
      <c r="L33" s="38">
        <f t="shared" ref="L33:L34" si="23">M33+N33+O33</f>
        <v>146</v>
      </c>
      <c r="M33" s="38">
        <v>146</v>
      </c>
      <c r="N33" s="38">
        <v>0</v>
      </c>
      <c r="O33" s="38">
        <v>0</v>
      </c>
      <c r="P33" s="43">
        <f t="shared" si="3"/>
        <v>0.97333333333333338</v>
      </c>
      <c r="Q33" s="57"/>
    </row>
    <row r="34" spans="1:17" s="1" customFormat="1" ht="52.5" x14ac:dyDescent="0.25">
      <c r="A34" s="69" t="s">
        <v>1262</v>
      </c>
      <c r="B34" s="51" t="s">
        <v>87</v>
      </c>
      <c r="C34" s="38">
        <f t="shared" si="21"/>
        <v>200</v>
      </c>
      <c r="D34" s="38">
        <v>200</v>
      </c>
      <c r="E34" s="38">
        <v>0</v>
      </c>
      <c r="F34" s="38">
        <v>0</v>
      </c>
      <c r="G34" s="79">
        <f t="shared" si="22"/>
        <v>200</v>
      </c>
      <c r="H34" s="79">
        <v>200</v>
      </c>
      <c r="I34" s="79">
        <v>0</v>
      </c>
      <c r="J34" s="79">
        <v>0</v>
      </c>
      <c r="K34" s="43">
        <f t="shared" si="7"/>
        <v>1</v>
      </c>
      <c r="L34" s="38">
        <f t="shared" si="23"/>
        <v>200</v>
      </c>
      <c r="M34" s="38">
        <v>200</v>
      </c>
      <c r="N34" s="38">
        <v>0</v>
      </c>
      <c r="O34" s="38">
        <v>0</v>
      </c>
      <c r="P34" s="43">
        <f t="shared" si="3"/>
        <v>1</v>
      </c>
      <c r="Q34" s="57"/>
    </row>
    <row r="35" spans="1:17" s="1" customFormat="1" ht="54" x14ac:dyDescent="0.25">
      <c r="A35" s="69" t="s">
        <v>1142</v>
      </c>
      <c r="B35" s="33" t="s">
        <v>89</v>
      </c>
      <c r="C35" s="40">
        <f>C36</f>
        <v>83244.600000000006</v>
      </c>
      <c r="D35" s="40">
        <f t="shared" ref="D35:O35" si="24">D36</f>
        <v>82967.5</v>
      </c>
      <c r="E35" s="40">
        <f t="shared" si="24"/>
        <v>0</v>
      </c>
      <c r="F35" s="40">
        <f t="shared" si="24"/>
        <v>277.10000000000002</v>
      </c>
      <c r="G35" s="76">
        <f t="shared" si="24"/>
        <v>80893.8</v>
      </c>
      <c r="H35" s="76">
        <f t="shared" si="24"/>
        <v>80617.399999999994</v>
      </c>
      <c r="I35" s="76">
        <f t="shared" si="24"/>
        <v>0</v>
      </c>
      <c r="J35" s="76">
        <f t="shared" si="24"/>
        <v>276.40000000000003</v>
      </c>
      <c r="K35" s="43">
        <f t="shared" si="7"/>
        <v>0.97176033039980969</v>
      </c>
      <c r="L35" s="40">
        <f t="shared" si="24"/>
        <v>80893.8</v>
      </c>
      <c r="M35" s="40">
        <f t="shared" si="24"/>
        <v>80617.399999999994</v>
      </c>
      <c r="N35" s="40">
        <f t="shared" si="24"/>
        <v>0</v>
      </c>
      <c r="O35" s="40">
        <f t="shared" si="24"/>
        <v>276.40000000000003</v>
      </c>
      <c r="P35" s="43">
        <f t="shared" si="3"/>
        <v>0.97176033039980969</v>
      </c>
      <c r="Q35" s="57"/>
    </row>
    <row r="36" spans="1:17" s="1" customFormat="1" ht="114.75" customHeight="1" x14ac:dyDescent="0.25">
      <c r="A36" s="69" t="s">
        <v>1136</v>
      </c>
      <c r="B36" s="33" t="s">
        <v>90</v>
      </c>
      <c r="C36" s="40">
        <f>C37+C42+C50+C52+C54</f>
        <v>83244.600000000006</v>
      </c>
      <c r="D36" s="40">
        <f t="shared" ref="D36:O36" si="25">D37+D42+D50+D52+D54</f>
        <v>82967.5</v>
      </c>
      <c r="E36" s="40">
        <f t="shared" si="25"/>
        <v>0</v>
      </c>
      <c r="F36" s="40">
        <f t="shared" si="25"/>
        <v>277.10000000000002</v>
      </c>
      <c r="G36" s="76">
        <f t="shared" si="25"/>
        <v>80893.8</v>
      </c>
      <c r="H36" s="76">
        <f t="shared" si="25"/>
        <v>80617.399999999994</v>
      </c>
      <c r="I36" s="76">
        <f t="shared" si="25"/>
        <v>0</v>
      </c>
      <c r="J36" s="76">
        <f t="shared" si="25"/>
        <v>276.40000000000003</v>
      </c>
      <c r="K36" s="43">
        <f t="shared" si="7"/>
        <v>0.97176033039980969</v>
      </c>
      <c r="L36" s="40">
        <f t="shared" si="25"/>
        <v>80893.8</v>
      </c>
      <c r="M36" s="40">
        <f t="shared" si="25"/>
        <v>80617.399999999994</v>
      </c>
      <c r="N36" s="40">
        <f t="shared" si="25"/>
        <v>0</v>
      </c>
      <c r="O36" s="40">
        <f t="shared" si="25"/>
        <v>276.40000000000003</v>
      </c>
      <c r="P36" s="43">
        <f t="shared" si="3"/>
        <v>0.97176033039980969</v>
      </c>
      <c r="Q36" s="57"/>
    </row>
    <row r="37" spans="1:17" s="1" customFormat="1" ht="83.25" x14ac:dyDescent="0.25">
      <c r="A37" s="69" t="s">
        <v>1031</v>
      </c>
      <c r="B37" s="49" t="s">
        <v>91</v>
      </c>
      <c r="C37" s="38">
        <f>C38+C40+C39+C41</f>
        <v>79640.3</v>
      </c>
      <c r="D37" s="38">
        <f t="shared" ref="D37:J37" si="26">D38+D40+D39+D41</f>
        <v>79363.199999999997</v>
      </c>
      <c r="E37" s="38">
        <f t="shared" si="26"/>
        <v>0</v>
      </c>
      <c r="F37" s="38">
        <f t="shared" si="26"/>
        <v>277.10000000000002</v>
      </c>
      <c r="G37" s="79">
        <f t="shared" si="26"/>
        <v>79639.600000000006</v>
      </c>
      <c r="H37" s="79">
        <f t="shared" si="26"/>
        <v>79363.199999999997</v>
      </c>
      <c r="I37" s="79">
        <f t="shared" si="26"/>
        <v>0</v>
      </c>
      <c r="J37" s="79">
        <f t="shared" si="26"/>
        <v>276.40000000000003</v>
      </c>
      <c r="K37" s="43">
        <f t="shared" si="7"/>
        <v>0.9999912104801213</v>
      </c>
      <c r="L37" s="38">
        <f>L38+L39+L40+L41</f>
        <v>79639.600000000006</v>
      </c>
      <c r="M37" s="38">
        <f t="shared" ref="M37:O37" si="27">M38+M39+M40+M41</f>
        <v>79363.199999999997</v>
      </c>
      <c r="N37" s="38">
        <f t="shared" si="27"/>
        <v>0</v>
      </c>
      <c r="O37" s="38">
        <f t="shared" si="27"/>
        <v>276.40000000000003</v>
      </c>
      <c r="P37" s="43">
        <f t="shared" si="3"/>
        <v>0.9999912104801213</v>
      </c>
      <c r="Q37" s="57"/>
    </row>
    <row r="38" spans="1:17" s="1" customFormat="1" ht="83.25" x14ac:dyDescent="0.25">
      <c r="A38" s="69" t="s">
        <v>1157</v>
      </c>
      <c r="B38" s="50" t="s">
        <v>92</v>
      </c>
      <c r="C38" s="38">
        <f>D38+E38+F38</f>
        <v>47364.6</v>
      </c>
      <c r="D38" s="38">
        <v>47124.6</v>
      </c>
      <c r="E38" s="38">
        <v>0</v>
      </c>
      <c r="F38" s="38">
        <v>240</v>
      </c>
      <c r="G38" s="79">
        <f>H38+I38+J38</f>
        <v>47366.9</v>
      </c>
      <c r="H38" s="79">
        <v>47124.6</v>
      </c>
      <c r="I38" s="79">
        <v>0</v>
      </c>
      <c r="J38" s="79">
        <v>242.3</v>
      </c>
      <c r="K38" s="43">
        <f t="shared" si="7"/>
        <v>1.0000485594726864</v>
      </c>
      <c r="L38" s="38">
        <f>M38+N38+O38</f>
        <v>47366.9</v>
      </c>
      <c r="M38" s="38">
        <v>47124.6</v>
      </c>
      <c r="N38" s="38">
        <v>0</v>
      </c>
      <c r="O38" s="38">
        <v>242.3</v>
      </c>
      <c r="P38" s="43">
        <f t="shared" si="3"/>
        <v>1.0000485594726864</v>
      </c>
      <c r="Q38" s="57"/>
    </row>
    <row r="39" spans="1:17" s="1" customFormat="1" ht="83.25" x14ac:dyDescent="0.25">
      <c r="A39" s="69" t="s">
        <v>1169</v>
      </c>
      <c r="B39" s="50" t="s">
        <v>93</v>
      </c>
      <c r="C39" s="38">
        <f t="shared" ref="C39:C41" si="28">D39+E39+F39</f>
        <v>17744.099999999999</v>
      </c>
      <c r="D39" s="38">
        <v>17711.599999999999</v>
      </c>
      <c r="E39" s="38">
        <v>0</v>
      </c>
      <c r="F39" s="38">
        <v>32.5</v>
      </c>
      <c r="G39" s="79">
        <f t="shared" ref="G39:G41" si="29">H39+I39+J39</f>
        <v>17744.099999999999</v>
      </c>
      <c r="H39" s="79">
        <v>17711.599999999999</v>
      </c>
      <c r="I39" s="79">
        <v>0</v>
      </c>
      <c r="J39" s="79">
        <v>32.5</v>
      </c>
      <c r="K39" s="43">
        <f t="shared" si="7"/>
        <v>1</v>
      </c>
      <c r="L39" s="38">
        <f t="shared" ref="L39:L41" si="30">M39+N39+O39</f>
        <v>17744.099999999999</v>
      </c>
      <c r="M39" s="38">
        <v>17711.599999999999</v>
      </c>
      <c r="N39" s="38">
        <v>0</v>
      </c>
      <c r="O39" s="38">
        <v>32.5</v>
      </c>
      <c r="P39" s="43">
        <f t="shared" si="3"/>
        <v>1</v>
      </c>
      <c r="Q39" s="57"/>
    </row>
    <row r="40" spans="1:17" s="1" customFormat="1" ht="83.25" x14ac:dyDescent="0.25">
      <c r="A40" s="69" t="s">
        <v>1158</v>
      </c>
      <c r="B40" s="50" t="s">
        <v>94</v>
      </c>
      <c r="C40" s="38">
        <f t="shared" si="28"/>
        <v>7169</v>
      </c>
      <c r="D40" s="38">
        <v>7166</v>
      </c>
      <c r="E40" s="38">
        <v>0</v>
      </c>
      <c r="F40" s="38">
        <v>3</v>
      </c>
      <c r="G40" s="79">
        <f t="shared" si="29"/>
        <v>7166</v>
      </c>
      <c r="H40" s="79">
        <v>7166</v>
      </c>
      <c r="I40" s="79">
        <v>0</v>
      </c>
      <c r="J40" s="79">
        <v>0</v>
      </c>
      <c r="K40" s="43">
        <f t="shared" si="7"/>
        <v>0.99958153159436458</v>
      </c>
      <c r="L40" s="38">
        <f t="shared" si="30"/>
        <v>7166</v>
      </c>
      <c r="M40" s="38">
        <v>7166</v>
      </c>
      <c r="N40" s="38">
        <v>0</v>
      </c>
      <c r="O40" s="38">
        <v>0</v>
      </c>
      <c r="P40" s="43">
        <f t="shared" si="3"/>
        <v>0.99958153159436458</v>
      </c>
      <c r="Q40" s="57"/>
    </row>
    <row r="41" spans="1:17" s="1" customFormat="1" ht="83.25" x14ac:dyDescent="0.25">
      <c r="A41" s="69" t="s">
        <v>1263</v>
      </c>
      <c r="B41" s="50" t="s">
        <v>95</v>
      </c>
      <c r="C41" s="38">
        <f t="shared" si="28"/>
        <v>7362.6</v>
      </c>
      <c r="D41" s="38">
        <v>7361</v>
      </c>
      <c r="E41" s="38">
        <v>0</v>
      </c>
      <c r="F41" s="38">
        <v>1.6</v>
      </c>
      <c r="G41" s="79">
        <f t="shared" si="29"/>
        <v>7362.6</v>
      </c>
      <c r="H41" s="79">
        <v>7361</v>
      </c>
      <c r="I41" s="79">
        <v>0</v>
      </c>
      <c r="J41" s="79">
        <v>1.6</v>
      </c>
      <c r="K41" s="43">
        <f t="shared" si="7"/>
        <v>1</v>
      </c>
      <c r="L41" s="38">
        <f t="shared" si="30"/>
        <v>7362.6</v>
      </c>
      <c r="M41" s="38">
        <v>7361</v>
      </c>
      <c r="N41" s="38">
        <v>0</v>
      </c>
      <c r="O41" s="38">
        <v>1.6</v>
      </c>
      <c r="P41" s="43">
        <f t="shared" si="3"/>
        <v>1</v>
      </c>
      <c r="Q41" s="57"/>
    </row>
    <row r="42" spans="1:17" s="1" customFormat="1" ht="83.25" x14ac:dyDescent="0.25">
      <c r="A42" s="69" t="s">
        <v>1033</v>
      </c>
      <c r="B42" s="49" t="s">
        <v>96</v>
      </c>
      <c r="C42" s="38">
        <f>C43+C47</f>
        <v>2054.6</v>
      </c>
      <c r="D42" s="38">
        <f t="shared" ref="D42:O42" si="31">D43+D47</f>
        <v>2054.6</v>
      </c>
      <c r="E42" s="38">
        <f t="shared" si="31"/>
        <v>0</v>
      </c>
      <c r="F42" s="38">
        <f t="shared" si="31"/>
        <v>0</v>
      </c>
      <c r="G42" s="79">
        <f t="shared" si="31"/>
        <v>707.8</v>
      </c>
      <c r="H42" s="79">
        <f t="shared" si="31"/>
        <v>707.8</v>
      </c>
      <c r="I42" s="79">
        <f t="shared" si="31"/>
        <v>0</v>
      </c>
      <c r="J42" s="79">
        <f t="shared" si="31"/>
        <v>0</v>
      </c>
      <c r="K42" s="43">
        <f t="shared" si="7"/>
        <v>0.34449527888640125</v>
      </c>
      <c r="L42" s="38">
        <f t="shared" si="31"/>
        <v>707.8</v>
      </c>
      <c r="M42" s="38">
        <f t="shared" si="31"/>
        <v>707.8</v>
      </c>
      <c r="N42" s="38">
        <f t="shared" si="31"/>
        <v>0</v>
      </c>
      <c r="O42" s="38">
        <f t="shared" si="31"/>
        <v>0</v>
      </c>
      <c r="P42" s="43">
        <f t="shared" si="3"/>
        <v>0.34449527888640125</v>
      </c>
      <c r="Q42" s="57"/>
    </row>
    <row r="43" spans="1:17" s="1" customFormat="1" ht="55.5" x14ac:dyDescent="0.25">
      <c r="A43" s="69" t="s">
        <v>1170</v>
      </c>
      <c r="B43" s="50" t="s">
        <v>97</v>
      </c>
      <c r="C43" s="38">
        <f>C44+C45+C46</f>
        <v>1306.5999999999999</v>
      </c>
      <c r="D43" s="38">
        <f t="shared" ref="D43:O43" si="32">D44+D45+D46</f>
        <v>1306.5999999999999</v>
      </c>
      <c r="E43" s="38">
        <f t="shared" si="32"/>
        <v>0</v>
      </c>
      <c r="F43" s="38">
        <f t="shared" si="32"/>
        <v>0</v>
      </c>
      <c r="G43" s="79">
        <f t="shared" si="32"/>
        <v>374.8</v>
      </c>
      <c r="H43" s="79">
        <f t="shared" si="32"/>
        <v>374.8</v>
      </c>
      <c r="I43" s="79">
        <f t="shared" si="32"/>
        <v>0</v>
      </c>
      <c r="J43" s="79">
        <f t="shared" si="32"/>
        <v>0</v>
      </c>
      <c r="K43" s="43">
        <f t="shared" si="7"/>
        <v>0.28685136996785554</v>
      </c>
      <c r="L43" s="38">
        <f t="shared" si="32"/>
        <v>374.8</v>
      </c>
      <c r="M43" s="38">
        <f t="shared" si="32"/>
        <v>374.8</v>
      </c>
      <c r="N43" s="38">
        <f t="shared" si="32"/>
        <v>0</v>
      </c>
      <c r="O43" s="38">
        <f t="shared" si="32"/>
        <v>0</v>
      </c>
      <c r="P43" s="43">
        <f t="shared" si="3"/>
        <v>0.28685136996785554</v>
      </c>
      <c r="Q43" s="57"/>
    </row>
    <row r="44" spans="1:17" s="1" customFormat="1" ht="111" x14ac:dyDescent="0.25">
      <c r="A44" s="69" t="s">
        <v>1264</v>
      </c>
      <c r="B44" s="51" t="s">
        <v>98</v>
      </c>
      <c r="C44" s="38">
        <f>D44+E44+F44</f>
        <v>506.6</v>
      </c>
      <c r="D44" s="38">
        <v>506.6</v>
      </c>
      <c r="E44" s="38">
        <v>0</v>
      </c>
      <c r="F44" s="38">
        <v>0</v>
      </c>
      <c r="G44" s="79">
        <f>H44+I44+J44</f>
        <v>0</v>
      </c>
      <c r="H44" s="79">
        <v>0</v>
      </c>
      <c r="I44" s="79">
        <v>0</v>
      </c>
      <c r="J44" s="79">
        <v>0</v>
      </c>
      <c r="K44" s="43">
        <f t="shared" si="7"/>
        <v>0</v>
      </c>
      <c r="L44" s="38">
        <f>M44+N44+O44</f>
        <v>0</v>
      </c>
      <c r="M44" s="38">
        <v>0</v>
      </c>
      <c r="N44" s="38">
        <v>0</v>
      </c>
      <c r="O44" s="38">
        <v>0</v>
      </c>
      <c r="P44" s="43">
        <f t="shared" si="3"/>
        <v>0</v>
      </c>
      <c r="Q44" s="57" t="s">
        <v>88</v>
      </c>
    </row>
    <row r="45" spans="1:17" s="1" customFormat="1" ht="78.75" x14ac:dyDescent="0.25">
      <c r="A45" s="69" t="s">
        <v>1265</v>
      </c>
      <c r="B45" s="51" t="s">
        <v>99</v>
      </c>
      <c r="C45" s="38">
        <f t="shared" ref="C45:C46" si="33">D45+E45+F45</f>
        <v>400</v>
      </c>
      <c r="D45" s="38">
        <v>400</v>
      </c>
      <c r="E45" s="38">
        <v>0</v>
      </c>
      <c r="F45" s="38">
        <v>0</v>
      </c>
      <c r="G45" s="79">
        <f t="shared" ref="G45:G46" si="34">H45+I45+J45</f>
        <v>374.8</v>
      </c>
      <c r="H45" s="79">
        <v>374.8</v>
      </c>
      <c r="I45" s="79">
        <v>0</v>
      </c>
      <c r="J45" s="79">
        <v>0</v>
      </c>
      <c r="K45" s="43">
        <f t="shared" si="7"/>
        <v>0.93700000000000006</v>
      </c>
      <c r="L45" s="38">
        <f t="shared" ref="L45:L46" si="35">M45+N45+O45</f>
        <v>374.8</v>
      </c>
      <c r="M45" s="38">
        <v>374.8</v>
      </c>
      <c r="N45" s="38">
        <v>0</v>
      </c>
      <c r="O45" s="38">
        <v>0</v>
      </c>
      <c r="P45" s="43">
        <f t="shared" si="3"/>
        <v>0.93700000000000006</v>
      </c>
      <c r="Q45" s="57"/>
    </row>
    <row r="46" spans="1:17" s="1" customFormat="1" ht="111" x14ac:dyDescent="0.25">
      <c r="A46" s="69" t="s">
        <v>1266</v>
      </c>
      <c r="B46" s="51" t="s">
        <v>100</v>
      </c>
      <c r="C46" s="38">
        <f t="shared" si="33"/>
        <v>400</v>
      </c>
      <c r="D46" s="38">
        <v>400</v>
      </c>
      <c r="E46" s="38">
        <v>0</v>
      </c>
      <c r="F46" s="38">
        <v>0</v>
      </c>
      <c r="G46" s="79">
        <f t="shared" si="34"/>
        <v>0</v>
      </c>
      <c r="H46" s="79">
        <v>0</v>
      </c>
      <c r="I46" s="79">
        <v>0</v>
      </c>
      <c r="J46" s="79">
        <v>0</v>
      </c>
      <c r="K46" s="43">
        <f t="shared" si="7"/>
        <v>0</v>
      </c>
      <c r="L46" s="38">
        <f t="shared" si="35"/>
        <v>0</v>
      </c>
      <c r="M46" s="38">
        <v>0</v>
      </c>
      <c r="N46" s="38">
        <v>0</v>
      </c>
      <c r="O46" s="38">
        <v>0</v>
      </c>
      <c r="P46" s="43">
        <f t="shared" si="3"/>
        <v>0</v>
      </c>
      <c r="Q46" s="57" t="s">
        <v>88</v>
      </c>
    </row>
    <row r="47" spans="1:17" s="1" customFormat="1" ht="55.5" x14ac:dyDescent="0.25">
      <c r="A47" s="69" t="s">
        <v>1171</v>
      </c>
      <c r="B47" s="50" t="s">
        <v>101</v>
      </c>
      <c r="C47" s="38">
        <f>C48+C49</f>
        <v>748</v>
      </c>
      <c r="D47" s="38">
        <f t="shared" ref="D47:O47" si="36">D48+D49</f>
        <v>748</v>
      </c>
      <c r="E47" s="38">
        <f t="shared" si="36"/>
        <v>0</v>
      </c>
      <c r="F47" s="38">
        <f t="shared" si="36"/>
        <v>0</v>
      </c>
      <c r="G47" s="79">
        <f t="shared" si="36"/>
        <v>333</v>
      </c>
      <c r="H47" s="79">
        <f t="shared" si="36"/>
        <v>333</v>
      </c>
      <c r="I47" s="79">
        <f t="shared" si="36"/>
        <v>0</v>
      </c>
      <c r="J47" s="79">
        <f t="shared" si="36"/>
        <v>0</v>
      </c>
      <c r="K47" s="43">
        <f t="shared" si="7"/>
        <v>0.44518716577540107</v>
      </c>
      <c r="L47" s="38">
        <f t="shared" si="36"/>
        <v>333</v>
      </c>
      <c r="M47" s="38">
        <f t="shared" si="36"/>
        <v>333</v>
      </c>
      <c r="N47" s="38">
        <f t="shared" si="36"/>
        <v>0</v>
      </c>
      <c r="O47" s="38">
        <f t="shared" si="36"/>
        <v>0</v>
      </c>
      <c r="P47" s="43">
        <f t="shared" si="3"/>
        <v>0.44518716577540107</v>
      </c>
      <c r="Q47" s="57"/>
    </row>
    <row r="48" spans="1:17" s="1" customFormat="1" ht="111" x14ac:dyDescent="0.25">
      <c r="A48" s="69" t="s">
        <v>1267</v>
      </c>
      <c r="B48" s="51" t="s">
        <v>102</v>
      </c>
      <c r="C48" s="38">
        <f>D48+E48+F48</f>
        <v>348</v>
      </c>
      <c r="D48" s="38">
        <v>348</v>
      </c>
      <c r="E48" s="38">
        <v>0</v>
      </c>
      <c r="F48" s="38">
        <v>0</v>
      </c>
      <c r="G48" s="79">
        <f>H48+I48+J48</f>
        <v>0</v>
      </c>
      <c r="H48" s="79">
        <v>0</v>
      </c>
      <c r="I48" s="79">
        <v>0</v>
      </c>
      <c r="J48" s="79">
        <v>0</v>
      </c>
      <c r="K48" s="43">
        <f t="shared" si="7"/>
        <v>0</v>
      </c>
      <c r="L48" s="38">
        <f>M48+N48+O48</f>
        <v>0</v>
      </c>
      <c r="M48" s="38">
        <v>0</v>
      </c>
      <c r="N48" s="38">
        <v>0</v>
      </c>
      <c r="O48" s="38">
        <v>0</v>
      </c>
      <c r="P48" s="43">
        <f t="shared" si="3"/>
        <v>0</v>
      </c>
      <c r="Q48" s="57" t="s">
        <v>88</v>
      </c>
    </row>
    <row r="49" spans="1:17" s="1" customFormat="1" ht="111" x14ac:dyDescent="0.25">
      <c r="A49" s="69" t="s">
        <v>1268</v>
      </c>
      <c r="B49" s="51" t="s">
        <v>103</v>
      </c>
      <c r="C49" s="38">
        <f>D49+E49+F49</f>
        <v>400</v>
      </c>
      <c r="D49" s="38">
        <v>400</v>
      </c>
      <c r="E49" s="38">
        <v>0</v>
      </c>
      <c r="F49" s="38">
        <v>0</v>
      </c>
      <c r="G49" s="79">
        <f>H49+I49+J49</f>
        <v>333</v>
      </c>
      <c r="H49" s="79">
        <v>333</v>
      </c>
      <c r="I49" s="79">
        <v>0</v>
      </c>
      <c r="J49" s="79">
        <v>0</v>
      </c>
      <c r="K49" s="43">
        <f t="shared" si="7"/>
        <v>0.83250000000000002</v>
      </c>
      <c r="L49" s="38">
        <f>M49+N49+O49</f>
        <v>333</v>
      </c>
      <c r="M49" s="38">
        <v>333</v>
      </c>
      <c r="N49" s="38">
        <v>0</v>
      </c>
      <c r="O49" s="38">
        <v>0</v>
      </c>
      <c r="P49" s="43">
        <f t="shared" si="3"/>
        <v>0.83250000000000002</v>
      </c>
      <c r="Q49" s="57" t="s">
        <v>1385</v>
      </c>
    </row>
    <row r="50" spans="1:17" s="1" customFormat="1" ht="83.25" x14ac:dyDescent="0.25">
      <c r="A50" s="69" t="s">
        <v>1061</v>
      </c>
      <c r="B50" s="49" t="s">
        <v>104</v>
      </c>
      <c r="C50" s="38">
        <f>C51</f>
        <v>0</v>
      </c>
      <c r="D50" s="38">
        <f t="shared" ref="D50:O50" si="37">D51</f>
        <v>0</v>
      </c>
      <c r="E50" s="38">
        <f t="shared" si="37"/>
        <v>0</v>
      </c>
      <c r="F50" s="38">
        <f t="shared" si="37"/>
        <v>0</v>
      </c>
      <c r="G50" s="79">
        <f t="shared" si="37"/>
        <v>0</v>
      </c>
      <c r="H50" s="79">
        <f t="shared" si="37"/>
        <v>0</v>
      </c>
      <c r="I50" s="79">
        <f t="shared" si="37"/>
        <v>0</v>
      </c>
      <c r="J50" s="79">
        <f t="shared" si="37"/>
        <v>0</v>
      </c>
      <c r="K50" s="43" t="s">
        <v>33</v>
      </c>
      <c r="L50" s="38">
        <f t="shared" si="37"/>
        <v>0</v>
      </c>
      <c r="M50" s="38">
        <f t="shared" si="37"/>
        <v>0</v>
      </c>
      <c r="N50" s="38">
        <f t="shared" si="37"/>
        <v>0</v>
      </c>
      <c r="O50" s="38">
        <f t="shared" si="37"/>
        <v>0</v>
      </c>
      <c r="P50" s="43" t="s">
        <v>33</v>
      </c>
      <c r="Q50" s="57"/>
    </row>
    <row r="51" spans="1:17" s="1" customFormat="1" ht="166.5" x14ac:dyDescent="0.25">
      <c r="A51" s="69" t="s">
        <v>1195</v>
      </c>
      <c r="B51" s="50" t="s">
        <v>105</v>
      </c>
      <c r="C51" s="38">
        <f>D51+E51+F51</f>
        <v>0</v>
      </c>
      <c r="D51" s="38">
        <v>0</v>
      </c>
      <c r="E51" s="38">
        <v>0</v>
      </c>
      <c r="F51" s="38">
        <v>0</v>
      </c>
      <c r="G51" s="79">
        <f>H51+I51+J51</f>
        <v>0</v>
      </c>
      <c r="H51" s="79">
        <v>0</v>
      </c>
      <c r="I51" s="79">
        <v>0</v>
      </c>
      <c r="J51" s="79">
        <v>0</v>
      </c>
      <c r="K51" s="43" t="s">
        <v>33</v>
      </c>
      <c r="L51" s="38">
        <f>M51+O51+N51</f>
        <v>0</v>
      </c>
      <c r="M51" s="38">
        <v>0</v>
      </c>
      <c r="N51" s="38">
        <v>0</v>
      </c>
      <c r="O51" s="38">
        <v>0</v>
      </c>
      <c r="P51" s="43" t="s">
        <v>33</v>
      </c>
      <c r="Q51" s="57" t="s">
        <v>111</v>
      </c>
    </row>
    <row r="52" spans="1:17" s="1" customFormat="1" ht="83.25" x14ac:dyDescent="0.25">
      <c r="A52" s="69" t="s">
        <v>1062</v>
      </c>
      <c r="B52" s="49" t="s">
        <v>106</v>
      </c>
      <c r="C52" s="38">
        <f>C53</f>
        <v>0</v>
      </c>
      <c r="D52" s="38">
        <f t="shared" ref="D52:O52" si="38">D53</f>
        <v>0</v>
      </c>
      <c r="E52" s="38">
        <f t="shared" si="38"/>
        <v>0</v>
      </c>
      <c r="F52" s="38">
        <f t="shared" si="38"/>
        <v>0</v>
      </c>
      <c r="G52" s="79">
        <f t="shared" si="38"/>
        <v>0</v>
      </c>
      <c r="H52" s="79">
        <f t="shared" si="38"/>
        <v>0</v>
      </c>
      <c r="I52" s="79">
        <f t="shared" si="38"/>
        <v>0</v>
      </c>
      <c r="J52" s="79">
        <f t="shared" si="38"/>
        <v>0</v>
      </c>
      <c r="K52" s="43" t="s">
        <v>33</v>
      </c>
      <c r="L52" s="38">
        <f t="shared" si="38"/>
        <v>0</v>
      </c>
      <c r="M52" s="38">
        <f t="shared" si="38"/>
        <v>0</v>
      </c>
      <c r="N52" s="38">
        <f t="shared" si="38"/>
        <v>0</v>
      </c>
      <c r="O52" s="38">
        <f t="shared" si="38"/>
        <v>0</v>
      </c>
      <c r="P52" s="43" t="s">
        <v>33</v>
      </c>
      <c r="Q52" s="57"/>
    </row>
    <row r="53" spans="1:17" s="1" customFormat="1" ht="166.5" x14ac:dyDescent="0.25">
      <c r="A53" s="69" t="s">
        <v>1269</v>
      </c>
      <c r="B53" s="50" t="s">
        <v>107</v>
      </c>
      <c r="C53" s="38">
        <f>D53+E53+F53</f>
        <v>0</v>
      </c>
      <c r="D53" s="38">
        <v>0</v>
      </c>
      <c r="E53" s="38">
        <v>0</v>
      </c>
      <c r="F53" s="38">
        <v>0</v>
      </c>
      <c r="G53" s="79">
        <f>H53+I53+J53</f>
        <v>0</v>
      </c>
      <c r="H53" s="79">
        <v>0</v>
      </c>
      <c r="I53" s="79">
        <v>0</v>
      </c>
      <c r="J53" s="79">
        <v>0</v>
      </c>
      <c r="K53" s="43" t="s">
        <v>33</v>
      </c>
      <c r="L53" s="38">
        <f>M53+N53+O53</f>
        <v>0</v>
      </c>
      <c r="M53" s="38">
        <v>0</v>
      </c>
      <c r="N53" s="38">
        <v>0</v>
      </c>
      <c r="O53" s="38">
        <v>0</v>
      </c>
      <c r="P53" s="43" t="s">
        <v>33</v>
      </c>
      <c r="Q53" s="57" t="s">
        <v>111</v>
      </c>
    </row>
    <row r="54" spans="1:17" s="1" customFormat="1" ht="111" x14ac:dyDescent="0.25">
      <c r="A54" s="69" t="s">
        <v>1063</v>
      </c>
      <c r="B54" s="49" t="s">
        <v>108</v>
      </c>
      <c r="C54" s="38">
        <f>C55+C56</f>
        <v>1549.7</v>
      </c>
      <c r="D54" s="38">
        <f t="shared" ref="D54:O54" si="39">D55+D56</f>
        <v>1549.7</v>
      </c>
      <c r="E54" s="38">
        <f t="shared" si="39"/>
        <v>0</v>
      </c>
      <c r="F54" s="38">
        <f t="shared" si="39"/>
        <v>0</v>
      </c>
      <c r="G54" s="79">
        <f t="shared" si="39"/>
        <v>546.4</v>
      </c>
      <c r="H54" s="79">
        <f t="shared" si="39"/>
        <v>546.4</v>
      </c>
      <c r="I54" s="79">
        <f t="shared" si="39"/>
        <v>0</v>
      </c>
      <c r="J54" s="79">
        <f t="shared" si="39"/>
        <v>0</v>
      </c>
      <c r="K54" s="43">
        <f t="shared" si="7"/>
        <v>0.35258437116861324</v>
      </c>
      <c r="L54" s="38">
        <f t="shared" si="39"/>
        <v>546.4</v>
      </c>
      <c r="M54" s="38">
        <f t="shared" si="39"/>
        <v>546.4</v>
      </c>
      <c r="N54" s="38">
        <f t="shared" si="39"/>
        <v>0</v>
      </c>
      <c r="O54" s="38">
        <f t="shared" si="39"/>
        <v>0</v>
      </c>
      <c r="P54" s="43">
        <f t="shared" si="3"/>
        <v>0.35258437116861324</v>
      </c>
      <c r="Q54" s="57"/>
    </row>
    <row r="55" spans="1:17" s="1" customFormat="1" ht="111" x14ac:dyDescent="0.25">
      <c r="A55" s="69" t="s">
        <v>1064</v>
      </c>
      <c r="B55" s="50" t="s">
        <v>109</v>
      </c>
      <c r="C55" s="38">
        <f>D55+E55+F55</f>
        <v>1149.7</v>
      </c>
      <c r="D55" s="38">
        <v>1149.7</v>
      </c>
      <c r="E55" s="38">
        <v>0</v>
      </c>
      <c r="F55" s="38">
        <v>0</v>
      </c>
      <c r="G55" s="79">
        <f>H55+I55+J55</f>
        <v>146.4</v>
      </c>
      <c r="H55" s="79">
        <v>146.4</v>
      </c>
      <c r="I55" s="79">
        <v>0</v>
      </c>
      <c r="J55" s="79">
        <v>0</v>
      </c>
      <c r="K55" s="43">
        <f t="shared" si="7"/>
        <v>0.12733756632164914</v>
      </c>
      <c r="L55" s="38">
        <f>M55+N55+O55</f>
        <v>146.4</v>
      </c>
      <c r="M55" s="38">
        <v>146.4</v>
      </c>
      <c r="N55" s="38">
        <v>0</v>
      </c>
      <c r="O55" s="38">
        <v>0</v>
      </c>
      <c r="P55" s="43">
        <f t="shared" si="3"/>
        <v>0.12733756632164914</v>
      </c>
      <c r="Q55" s="57" t="s">
        <v>1386</v>
      </c>
    </row>
    <row r="56" spans="1:17" s="1" customFormat="1" ht="55.5" x14ac:dyDescent="0.25">
      <c r="A56" s="69" t="s">
        <v>1074</v>
      </c>
      <c r="B56" s="50" t="s">
        <v>110</v>
      </c>
      <c r="C56" s="38">
        <f>D56+E56+F56</f>
        <v>400</v>
      </c>
      <c r="D56" s="38">
        <v>400</v>
      </c>
      <c r="E56" s="38">
        <v>0</v>
      </c>
      <c r="F56" s="38">
        <v>0</v>
      </c>
      <c r="G56" s="79">
        <f>H56+I56+J56</f>
        <v>400</v>
      </c>
      <c r="H56" s="79">
        <v>400</v>
      </c>
      <c r="I56" s="79">
        <v>0</v>
      </c>
      <c r="J56" s="79">
        <v>0</v>
      </c>
      <c r="K56" s="43">
        <f t="shared" si="7"/>
        <v>1</v>
      </c>
      <c r="L56" s="38">
        <f>M56+N56+O56</f>
        <v>400</v>
      </c>
      <c r="M56" s="38">
        <v>400</v>
      </c>
      <c r="N56" s="38">
        <v>0</v>
      </c>
      <c r="O56" s="38">
        <v>0</v>
      </c>
      <c r="P56" s="43">
        <f t="shared" si="3"/>
        <v>1</v>
      </c>
      <c r="Q56" s="57"/>
    </row>
    <row r="57" spans="1:17" s="1" customFormat="1" ht="135" x14ac:dyDescent="0.25">
      <c r="A57" s="69" t="s">
        <v>1133</v>
      </c>
      <c r="B57" s="33" t="s">
        <v>112</v>
      </c>
      <c r="C57" s="40">
        <f>C58+C64</f>
        <v>430221.69999999995</v>
      </c>
      <c r="D57" s="40">
        <f t="shared" ref="D57:O57" si="40">D58+D64</f>
        <v>394195.1</v>
      </c>
      <c r="E57" s="40">
        <f t="shared" si="40"/>
        <v>2448.5</v>
      </c>
      <c r="F57" s="40">
        <f t="shared" si="40"/>
        <v>33578.1</v>
      </c>
      <c r="G57" s="76">
        <f t="shared" si="40"/>
        <v>425472.8</v>
      </c>
      <c r="H57" s="76">
        <f t="shared" si="40"/>
        <v>391386</v>
      </c>
      <c r="I57" s="76">
        <f t="shared" si="40"/>
        <v>2448.5</v>
      </c>
      <c r="J57" s="76">
        <f t="shared" si="40"/>
        <v>31638.3</v>
      </c>
      <c r="K57" s="43">
        <f t="shared" si="7"/>
        <v>0.9889617376343407</v>
      </c>
      <c r="L57" s="40">
        <f t="shared" si="40"/>
        <v>425472.8</v>
      </c>
      <c r="M57" s="40">
        <f t="shared" si="40"/>
        <v>391386</v>
      </c>
      <c r="N57" s="40">
        <f t="shared" si="40"/>
        <v>2448.5</v>
      </c>
      <c r="O57" s="40">
        <f t="shared" si="40"/>
        <v>31638.3</v>
      </c>
      <c r="P57" s="43">
        <f t="shared" si="3"/>
        <v>0.9889617376343407</v>
      </c>
      <c r="Q57" s="57"/>
    </row>
    <row r="58" spans="1:17" s="1" customFormat="1" ht="81" x14ac:dyDescent="0.25">
      <c r="A58" s="69" t="s">
        <v>1251</v>
      </c>
      <c r="B58" s="33" t="s">
        <v>113</v>
      </c>
      <c r="C58" s="40">
        <f>C59+C60+C62</f>
        <v>81361.099999999991</v>
      </c>
      <c r="D58" s="40">
        <f t="shared" ref="D58:O58" si="41">D59+D60+D62</f>
        <v>73328.599999999991</v>
      </c>
      <c r="E58" s="40">
        <f t="shared" si="41"/>
        <v>2448.5</v>
      </c>
      <c r="F58" s="40">
        <f t="shared" si="41"/>
        <v>5584</v>
      </c>
      <c r="G58" s="76">
        <f t="shared" si="41"/>
        <v>80878</v>
      </c>
      <c r="H58" s="76">
        <f t="shared" si="41"/>
        <v>72845.5</v>
      </c>
      <c r="I58" s="76">
        <f t="shared" si="41"/>
        <v>2448.5</v>
      </c>
      <c r="J58" s="76">
        <f t="shared" si="41"/>
        <v>5584</v>
      </c>
      <c r="K58" s="43">
        <f t="shared" si="7"/>
        <v>0.99406227300270045</v>
      </c>
      <c r="L58" s="40">
        <f t="shared" si="41"/>
        <v>80878</v>
      </c>
      <c r="M58" s="40">
        <f t="shared" si="41"/>
        <v>72845.5</v>
      </c>
      <c r="N58" s="40">
        <f t="shared" si="41"/>
        <v>2448.5</v>
      </c>
      <c r="O58" s="40">
        <f t="shared" si="41"/>
        <v>5584</v>
      </c>
      <c r="P58" s="43">
        <f t="shared" si="3"/>
        <v>0.99406227300270045</v>
      </c>
      <c r="Q58" s="57"/>
    </row>
    <row r="59" spans="1:17" s="1" customFormat="1" ht="178.5" customHeight="1" x14ac:dyDescent="0.25">
      <c r="A59" s="69" t="s">
        <v>7</v>
      </c>
      <c r="B59" s="49" t="s">
        <v>114</v>
      </c>
      <c r="C59" s="38">
        <f>D59+E59+F59</f>
        <v>2577.4</v>
      </c>
      <c r="D59" s="38">
        <v>128.9</v>
      </c>
      <c r="E59" s="38">
        <f>1322.2+1126.3</f>
        <v>2448.5</v>
      </c>
      <c r="F59" s="38">
        <v>0</v>
      </c>
      <c r="G59" s="79">
        <f>H59+I59+J59</f>
        <v>2577.4</v>
      </c>
      <c r="H59" s="79">
        <v>128.9</v>
      </c>
      <c r="I59" s="79">
        <f>1322.2+1126.3</f>
        <v>2448.5</v>
      </c>
      <c r="J59" s="79">
        <v>0</v>
      </c>
      <c r="K59" s="43">
        <f t="shared" si="7"/>
        <v>1</v>
      </c>
      <c r="L59" s="38">
        <f>M59+N59+O59</f>
        <v>2577.4</v>
      </c>
      <c r="M59" s="38">
        <v>128.9</v>
      </c>
      <c r="N59" s="38">
        <f>1322.2+1126.3</f>
        <v>2448.5</v>
      </c>
      <c r="O59" s="38">
        <v>0</v>
      </c>
      <c r="P59" s="43">
        <f t="shared" si="3"/>
        <v>1</v>
      </c>
      <c r="Q59" s="57"/>
    </row>
    <row r="60" spans="1:17" s="1" customFormat="1" ht="117" customHeight="1" x14ac:dyDescent="0.25">
      <c r="A60" s="69" t="s">
        <v>1032</v>
      </c>
      <c r="B60" s="49" t="s">
        <v>115</v>
      </c>
      <c r="C60" s="38">
        <f>C61</f>
        <v>77451</v>
      </c>
      <c r="D60" s="38">
        <f t="shared" ref="D60:O60" si="42">D61</f>
        <v>71867</v>
      </c>
      <c r="E60" s="38">
        <f t="shared" si="42"/>
        <v>0</v>
      </c>
      <c r="F60" s="38">
        <f t="shared" si="42"/>
        <v>5584</v>
      </c>
      <c r="G60" s="79">
        <f t="shared" si="42"/>
        <v>77451</v>
      </c>
      <c r="H60" s="79">
        <f t="shared" si="42"/>
        <v>71867</v>
      </c>
      <c r="I60" s="79">
        <f t="shared" si="42"/>
        <v>0</v>
      </c>
      <c r="J60" s="79">
        <f t="shared" si="42"/>
        <v>5584</v>
      </c>
      <c r="K60" s="43">
        <f t="shared" si="7"/>
        <v>1</v>
      </c>
      <c r="L60" s="38">
        <f t="shared" si="42"/>
        <v>77451</v>
      </c>
      <c r="M60" s="38">
        <f t="shared" si="42"/>
        <v>71867</v>
      </c>
      <c r="N60" s="38">
        <f t="shared" si="42"/>
        <v>0</v>
      </c>
      <c r="O60" s="38">
        <f t="shared" si="42"/>
        <v>5584</v>
      </c>
      <c r="P60" s="43">
        <f t="shared" si="3"/>
        <v>1</v>
      </c>
      <c r="Q60" s="57"/>
    </row>
    <row r="61" spans="1:17" s="1" customFormat="1" ht="111" x14ac:dyDescent="0.25">
      <c r="A61" s="69" t="s">
        <v>1159</v>
      </c>
      <c r="B61" s="50" t="s">
        <v>116</v>
      </c>
      <c r="C61" s="38">
        <f>D61+E61+F61</f>
        <v>77451</v>
      </c>
      <c r="D61" s="38">
        <v>71867</v>
      </c>
      <c r="E61" s="38">
        <v>0</v>
      </c>
      <c r="F61" s="38">
        <v>5584</v>
      </c>
      <c r="G61" s="79">
        <f>H61+I61+J61</f>
        <v>77451</v>
      </c>
      <c r="H61" s="79">
        <v>71867</v>
      </c>
      <c r="I61" s="79">
        <v>0</v>
      </c>
      <c r="J61" s="79">
        <v>5584</v>
      </c>
      <c r="K61" s="43">
        <f t="shared" si="7"/>
        <v>1</v>
      </c>
      <c r="L61" s="38">
        <f>M61+N61+O61</f>
        <v>77451</v>
      </c>
      <c r="M61" s="38">
        <v>71867</v>
      </c>
      <c r="N61" s="38">
        <v>0</v>
      </c>
      <c r="O61" s="38">
        <v>5584</v>
      </c>
      <c r="P61" s="43">
        <f t="shared" si="3"/>
        <v>1</v>
      </c>
      <c r="Q61" s="57"/>
    </row>
    <row r="62" spans="1:17" s="1" customFormat="1" ht="55.5" x14ac:dyDescent="0.25">
      <c r="A62" s="69" t="s">
        <v>1061</v>
      </c>
      <c r="B62" s="49" t="s">
        <v>117</v>
      </c>
      <c r="C62" s="38">
        <f>C63</f>
        <v>1332.7</v>
      </c>
      <c r="D62" s="38">
        <f t="shared" ref="D62:O62" si="43">D63</f>
        <v>1332.7</v>
      </c>
      <c r="E62" s="38">
        <f t="shared" si="43"/>
        <v>0</v>
      </c>
      <c r="F62" s="38">
        <f t="shared" si="43"/>
        <v>0</v>
      </c>
      <c r="G62" s="79">
        <f t="shared" si="43"/>
        <v>849.6</v>
      </c>
      <c r="H62" s="79">
        <f>H63</f>
        <v>849.6</v>
      </c>
      <c r="I62" s="79">
        <f>I63</f>
        <v>0</v>
      </c>
      <c r="J62" s="79">
        <f t="shared" si="43"/>
        <v>0</v>
      </c>
      <c r="K62" s="43">
        <f t="shared" si="7"/>
        <v>0.63750281383657237</v>
      </c>
      <c r="L62" s="38">
        <f t="shared" si="43"/>
        <v>849.6</v>
      </c>
      <c r="M62" s="38">
        <f t="shared" si="43"/>
        <v>849.6</v>
      </c>
      <c r="N62" s="38">
        <f t="shared" si="43"/>
        <v>0</v>
      </c>
      <c r="O62" s="38">
        <f t="shared" si="43"/>
        <v>0</v>
      </c>
      <c r="P62" s="43">
        <f t="shared" si="3"/>
        <v>0.63750281383657237</v>
      </c>
      <c r="Q62" s="57"/>
    </row>
    <row r="63" spans="1:17" s="1" customFormat="1" ht="388.5" x14ac:dyDescent="0.25">
      <c r="A63" s="69" t="s">
        <v>1195</v>
      </c>
      <c r="B63" s="50" t="s">
        <v>118</v>
      </c>
      <c r="C63" s="38">
        <f>D63+E63+F63</f>
        <v>1332.7</v>
      </c>
      <c r="D63" s="38">
        <v>1332.7</v>
      </c>
      <c r="E63" s="38">
        <v>0</v>
      </c>
      <c r="F63" s="38">
        <v>0</v>
      </c>
      <c r="G63" s="79">
        <f>H63+I63+J63</f>
        <v>849.6</v>
      </c>
      <c r="H63" s="79">
        <v>849.6</v>
      </c>
      <c r="I63" s="79">
        <v>0</v>
      </c>
      <c r="J63" s="79">
        <v>0</v>
      </c>
      <c r="K63" s="43">
        <f t="shared" si="7"/>
        <v>0.63750281383657237</v>
      </c>
      <c r="L63" s="38">
        <f>M63+N63+O63</f>
        <v>849.6</v>
      </c>
      <c r="M63" s="38">
        <v>849.6</v>
      </c>
      <c r="N63" s="38">
        <v>0</v>
      </c>
      <c r="O63" s="38">
        <v>0</v>
      </c>
      <c r="P63" s="43">
        <f t="shared" si="3"/>
        <v>0.63750281383657237</v>
      </c>
      <c r="Q63" s="57" t="s">
        <v>1387</v>
      </c>
    </row>
    <row r="64" spans="1:17" s="1" customFormat="1" ht="54" x14ac:dyDescent="0.25">
      <c r="A64" s="69" t="s">
        <v>1270</v>
      </c>
      <c r="B64" s="33" t="s">
        <v>119</v>
      </c>
      <c r="C64" s="40">
        <f>C65+C75</f>
        <v>348860.6</v>
      </c>
      <c r="D64" s="40">
        <f t="shared" ref="D64:O64" si="44">D65+D75</f>
        <v>320866.5</v>
      </c>
      <c r="E64" s="40">
        <f t="shared" si="44"/>
        <v>0</v>
      </c>
      <c r="F64" s="40">
        <f t="shared" si="44"/>
        <v>27994.1</v>
      </c>
      <c r="G64" s="76">
        <f t="shared" si="44"/>
        <v>344594.8</v>
      </c>
      <c r="H64" s="76">
        <f t="shared" si="44"/>
        <v>318540.5</v>
      </c>
      <c r="I64" s="76">
        <f t="shared" si="44"/>
        <v>0</v>
      </c>
      <c r="J64" s="76">
        <f t="shared" si="44"/>
        <v>26054.3</v>
      </c>
      <c r="K64" s="43">
        <f t="shared" si="7"/>
        <v>0.98777219324853538</v>
      </c>
      <c r="L64" s="40">
        <f t="shared" si="44"/>
        <v>344594.8</v>
      </c>
      <c r="M64" s="40">
        <f t="shared" si="44"/>
        <v>318540.5</v>
      </c>
      <c r="N64" s="40">
        <f t="shared" si="44"/>
        <v>0</v>
      </c>
      <c r="O64" s="40">
        <f t="shared" si="44"/>
        <v>26054.3</v>
      </c>
      <c r="P64" s="43">
        <f t="shared" si="3"/>
        <v>0.98777219324853538</v>
      </c>
      <c r="Q64" s="57"/>
    </row>
    <row r="65" spans="1:17" s="1" customFormat="1" ht="111" x14ac:dyDescent="0.25">
      <c r="A65" s="69" t="s">
        <v>1091</v>
      </c>
      <c r="B65" s="49" t="s">
        <v>120</v>
      </c>
      <c r="C65" s="38">
        <f>C66+C67+C68+C69+C70+C71+C72+C73+C74</f>
        <v>341032.6</v>
      </c>
      <c r="D65" s="38">
        <f t="shared" ref="D65:O65" si="45">D66+D67+D68+D69+D70+D71+D72+D73+D74</f>
        <v>313038.5</v>
      </c>
      <c r="E65" s="38">
        <f t="shared" si="45"/>
        <v>0</v>
      </c>
      <c r="F65" s="38">
        <f t="shared" si="45"/>
        <v>27994.1</v>
      </c>
      <c r="G65" s="79">
        <f t="shared" si="45"/>
        <v>339092.8</v>
      </c>
      <c r="H65" s="79">
        <f t="shared" si="45"/>
        <v>313038.5</v>
      </c>
      <c r="I65" s="79">
        <f t="shared" si="45"/>
        <v>0</v>
      </c>
      <c r="J65" s="79">
        <f t="shared" si="45"/>
        <v>26054.3</v>
      </c>
      <c r="K65" s="43">
        <f t="shared" si="7"/>
        <v>0.99431198073146088</v>
      </c>
      <c r="L65" s="38">
        <f t="shared" si="45"/>
        <v>339092.8</v>
      </c>
      <c r="M65" s="38">
        <f t="shared" si="45"/>
        <v>313038.5</v>
      </c>
      <c r="N65" s="38">
        <f t="shared" si="45"/>
        <v>0</v>
      </c>
      <c r="O65" s="38">
        <f t="shared" si="45"/>
        <v>26054.3</v>
      </c>
      <c r="P65" s="43">
        <f t="shared" si="3"/>
        <v>0.99431198073146088</v>
      </c>
      <c r="Q65" s="57"/>
    </row>
    <row r="66" spans="1:17" s="1" customFormat="1" ht="83.25" x14ac:dyDescent="0.25">
      <c r="A66" s="69" t="s">
        <v>1234</v>
      </c>
      <c r="B66" s="50" t="s">
        <v>121</v>
      </c>
      <c r="C66" s="38">
        <f>D66+E66+F66</f>
        <v>74508.899999999994</v>
      </c>
      <c r="D66" s="38">
        <v>66508.899999999994</v>
      </c>
      <c r="E66" s="38">
        <v>0</v>
      </c>
      <c r="F66" s="38">
        <v>8000</v>
      </c>
      <c r="G66" s="79">
        <f>H66+I66+J66</f>
        <v>74357.5</v>
      </c>
      <c r="H66" s="79">
        <v>66508.899999999994</v>
      </c>
      <c r="I66" s="79">
        <v>0</v>
      </c>
      <c r="J66" s="79">
        <v>7848.6</v>
      </c>
      <c r="K66" s="43">
        <f t="shared" si="7"/>
        <v>0.99796802798055007</v>
      </c>
      <c r="L66" s="38">
        <f>M66+N66+O66</f>
        <v>74357.5</v>
      </c>
      <c r="M66" s="38">
        <v>66508.899999999994</v>
      </c>
      <c r="N66" s="38">
        <v>0</v>
      </c>
      <c r="O66" s="38">
        <v>7848.6</v>
      </c>
      <c r="P66" s="43">
        <f t="shared" si="3"/>
        <v>0.99796802798055007</v>
      </c>
      <c r="Q66" s="57"/>
    </row>
    <row r="67" spans="1:17" s="1" customFormat="1" ht="83.25" x14ac:dyDescent="0.25">
      <c r="A67" s="69" t="s">
        <v>1235</v>
      </c>
      <c r="B67" s="50" t="s">
        <v>122</v>
      </c>
      <c r="C67" s="38">
        <f t="shared" ref="C67:C74" si="46">D67+E67+F67</f>
        <v>94618.6</v>
      </c>
      <c r="D67" s="38">
        <v>79618.600000000006</v>
      </c>
      <c r="E67" s="38">
        <v>0</v>
      </c>
      <c r="F67" s="38">
        <v>15000</v>
      </c>
      <c r="G67" s="79">
        <f t="shared" ref="G67:G74" si="47">H67+I67+J67</f>
        <v>93005.700000000012</v>
      </c>
      <c r="H67" s="79">
        <v>79618.600000000006</v>
      </c>
      <c r="I67" s="79">
        <v>0</v>
      </c>
      <c r="J67" s="79">
        <v>13387.1</v>
      </c>
      <c r="K67" s="43">
        <f t="shared" si="7"/>
        <v>0.98295366872898149</v>
      </c>
      <c r="L67" s="38">
        <f t="shared" ref="L67:L74" si="48">M67+N67+O67</f>
        <v>93005.700000000012</v>
      </c>
      <c r="M67" s="38">
        <v>79618.600000000006</v>
      </c>
      <c r="N67" s="38">
        <v>0</v>
      </c>
      <c r="O67" s="38">
        <v>13387.1</v>
      </c>
      <c r="P67" s="43">
        <f t="shared" si="3"/>
        <v>0.98295366872898149</v>
      </c>
      <c r="Q67" s="57"/>
    </row>
    <row r="68" spans="1:17" s="1" customFormat="1" ht="111" x14ac:dyDescent="0.25">
      <c r="A68" s="69" t="s">
        <v>1271</v>
      </c>
      <c r="B68" s="50" t="s">
        <v>123</v>
      </c>
      <c r="C68" s="38">
        <f t="shared" si="46"/>
        <v>30257.5</v>
      </c>
      <c r="D68" s="38">
        <v>30150</v>
      </c>
      <c r="E68" s="38">
        <v>0</v>
      </c>
      <c r="F68" s="38">
        <v>107.5</v>
      </c>
      <c r="G68" s="79">
        <f t="shared" si="47"/>
        <v>30257.5</v>
      </c>
      <c r="H68" s="79">
        <v>30150</v>
      </c>
      <c r="I68" s="79">
        <v>0</v>
      </c>
      <c r="J68" s="79">
        <v>107.5</v>
      </c>
      <c r="K68" s="43">
        <f t="shared" si="7"/>
        <v>1</v>
      </c>
      <c r="L68" s="38">
        <f t="shared" si="48"/>
        <v>30257.5</v>
      </c>
      <c r="M68" s="38">
        <v>30150</v>
      </c>
      <c r="N68" s="38">
        <v>0</v>
      </c>
      <c r="O68" s="38">
        <v>107.5</v>
      </c>
      <c r="P68" s="43">
        <f t="shared" si="3"/>
        <v>1</v>
      </c>
      <c r="Q68" s="57"/>
    </row>
    <row r="69" spans="1:17" s="1" customFormat="1" ht="83.25" x14ac:dyDescent="0.25">
      <c r="A69" s="69" t="s">
        <v>1272</v>
      </c>
      <c r="B69" s="50" t="s">
        <v>124</v>
      </c>
      <c r="C69" s="38">
        <f t="shared" si="46"/>
        <v>27876.1</v>
      </c>
      <c r="D69" s="38">
        <v>25976</v>
      </c>
      <c r="E69" s="38">
        <v>0</v>
      </c>
      <c r="F69" s="38">
        <v>1900.1</v>
      </c>
      <c r="G69" s="79">
        <f t="shared" si="47"/>
        <v>27823.8</v>
      </c>
      <c r="H69" s="79">
        <v>25976</v>
      </c>
      <c r="I69" s="79">
        <v>0</v>
      </c>
      <c r="J69" s="79">
        <v>1847.8</v>
      </c>
      <c r="K69" s="43">
        <f t="shared" si="7"/>
        <v>0.99812384085291705</v>
      </c>
      <c r="L69" s="38">
        <f t="shared" si="48"/>
        <v>27823.8</v>
      </c>
      <c r="M69" s="38">
        <v>25976</v>
      </c>
      <c r="N69" s="38">
        <v>0</v>
      </c>
      <c r="O69" s="38">
        <v>1847.8</v>
      </c>
      <c r="P69" s="43">
        <f t="shared" si="3"/>
        <v>0.99812384085291705</v>
      </c>
      <c r="Q69" s="57"/>
    </row>
    <row r="70" spans="1:17" s="1" customFormat="1" ht="83.25" x14ac:dyDescent="0.25">
      <c r="A70" s="69" t="s">
        <v>1273</v>
      </c>
      <c r="B70" s="50" t="s">
        <v>125</v>
      </c>
      <c r="C70" s="38">
        <f t="shared" si="46"/>
        <v>16202</v>
      </c>
      <c r="D70" s="38">
        <v>16180</v>
      </c>
      <c r="E70" s="38">
        <v>0</v>
      </c>
      <c r="F70" s="38">
        <v>22</v>
      </c>
      <c r="G70" s="79">
        <f t="shared" si="47"/>
        <v>16201.2</v>
      </c>
      <c r="H70" s="79">
        <v>16180</v>
      </c>
      <c r="I70" s="79">
        <v>0</v>
      </c>
      <c r="J70" s="79">
        <v>21.2</v>
      </c>
      <c r="K70" s="43">
        <f t="shared" si="7"/>
        <v>0.99995062337982965</v>
      </c>
      <c r="L70" s="38">
        <f t="shared" si="48"/>
        <v>16201.2</v>
      </c>
      <c r="M70" s="38">
        <v>16180</v>
      </c>
      <c r="N70" s="38">
        <v>0</v>
      </c>
      <c r="O70" s="38">
        <v>21.2</v>
      </c>
      <c r="P70" s="43">
        <f t="shared" si="3"/>
        <v>0.99995062337982965</v>
      </c>
      <c r="Q70" s="57"/>
    </row>
    <row r="71" spans="1:17" s="1" customFormat="1" ht="111" x14ac:dyDescent="0.25">
      <c r="A71" s="69" t="s">
        <v>1274</v>
      </c>
      <c r="B71" s="50" t="s">
        <v>126</v>
      </c>
      <c r="C71" s="38">
        <f t="shared" si="46"/>
        <v>31056</v>
      </c>
      <c r="D71" s="38">
        <v>28546</v>
      </c>
      <c r="E71" s="38">
        <v>0</v>
      </c>
      <c r="F71" s="38">
        <v>2510</v>
      </c>
      <c r="G71" s="79">
        <f t="shared" si="47"/>
        <v>31083</v>
      </c>
      <c r="H71" s="79">
        <v>28546</v>
      </c>
      <c r="I71" s="79">
        <v>0</v>
      </c>
      <c r="J71" s="79">
        <v>2537</v>
      </c>
      <c r="K71" s="43">
        <f t="shared" si="7"/>
        <v>1.000869397217929</v>
      </c>
      <c r="L71" s="38">
        <f t="shared" si="48"/>
        <v>31083</v>
      </c>
      <c r="M71" s="38">
        <v>28546</v>
      </c>
      <c r="N71" s="38">
        <v>0</v>
      </c>
      <c r="O71" s="38">
        <v>2537</v>
      </c>
      <c r="P71" s="43">
        <f t="shared" si="3"/>
        <v>1.000869397217929</v>
      </c>
      <c r="Q71" s="57"/>
    </row>
    <row r="72" spans="1:17" s="1" customFormat="1" ht="83.25" x14ac:dyDescent="0.25">
      <c r="A72" s="69" t="s">
        <v>1275</v>
      </c>
      <c r="B72" s="50" t="s">
        <v>127</v>
      </c>
      <c r="C72" s="38">
        <f t="shared" si="46"/>
        <v>17490.3</v>
      </c>
      <c r="D72" s="38">
        <v>17328</v>
      </c>
      <c r="E72" s="38">
        <v>0</v>
      </c>
      <c r="F72" s="38">
        <v>162.30000000000001</v>
      </c>
      <c r="G72" s="79">
        <f t="shared" si="47"/>
        <v>17463.7</v>
      </c>
      <c r="H72" s="79">
        <v>17328</v>
      </c>
      <c r="I72" s="79">
        <v>0</v>
      </c>
      <c r="J72" s="79">
        <v>135.69999999999999</v>
      </c>
      <c r="K72" s="43">
        <f t="shared" si="7"/>
        <v>0.99847915701846179</v>
      </c>
      <c r="L72" s="38">
        <f t="shared" si="48"/>
        <v>17463.7</v>
      </c>
      <c r="M72" s="38">
        <v>17328</v>
      </c>
      <c r="N72" s="38">
        <v>0</v>
      </c>
      <c r="O72" s="38">
        <v>135.69999999999999</v>
      </c>
      <c r="P72" s="43">
        <f t="shared" si="3"/>
        <v>0.99847915701846179</v>
      </c>
      <c r="Q72" s="57"/>
    </row>
    <row r="73" spans="1:17" s="1" customFormat="1" ht="126" customHeight="1" x14ac:dyDescent="0.25">
      <c r="A73" s="69" t="s">
        <v>1276</v>
      </c>
      <c r="B73" s="50" t="s">
        <v>128</v>
      </c>
      <c r="C73" s="38">
        <f t="shared" si="46"/>
        <v>28395.200000000001</v>
      </c>
      <c r="D73" s="38">
        <v>28273</v>
      </c>
      <c r="E73" s="38">
        <v>0</v>
      </c>
      <c r="F73" s="38">
        <v>122.2</v>
      </c>
      <c r="G73" s="79">
        <f t="shared" si="47"/>
        <v>28342.6</v>
      </c>
      <c r="H73" s="79">
        <v>28273</v>
      </c>
      <c r="I73" s="79">
        <v>0</v>
      </c>
      <c r="J73" s="79">
        <v>69.599999999999994</v>
      </c>
      <c r="K73" s="43">
        <f t="shared" si="7"/>
        <v>0.99814757423789924</v>
      </c>
      <c r="L73" s="38">
        <f t="shared" si="48"/>
        <v>28342.6</v>
      </c>
      <c r="M73" s="38">
        <v>28273</v>
      </c>
      <c r="N73" s="38">
        <v>0</v>
      </c>
      <c r="O73" s="38">
        <v>69.599999999999994</v>
      </c>
      <c r="P73" s="43">
        <f t="shared" si="3"/>
        <v>0.99814757423789924</v>
      </c>
      <c r="Q73" s="57"/>
    </row>
    <row r="74" spans="1:17" s="1" customFormat="1" ht="126" customHeight="1" x14ac:dyDescent="0.25">
      <c r="A74" s="69" t="s">
        <v>1277</v>
      </c>
      <c r="B74" s="50" t="s">
        <v>129</v>
      </c>
      <c r="C74" s="38">
        <f t="shared" si="46"/>
        <v>20628</v>
      </c>
      <c r="D74" s="38">
        <v>20458</v>
      </c>
      <c r="E74" s="38">
        <v>0</v>
      </c>
      <c r="F74" s="38">
        <v>170</v>
      </c>
      <c r="G74" s="79">
        <f t="shared" si="47"/>
        <v>20557.8</v>
      </c>
      <c r="H74" s="79">
        <v>20458</v>
      </c>
      <c r="I74" s="79">
        <v>0</v>
      </c>
      <c r="J74" s="79">
        <v>99.8</v>
      </c>
      <c r="K74" s="43">
        <f t="shared" si="7"/>
        <v>0.99659685863874337</v>
      </c>
      <c r="L74" s="38">
        <f t="shared" si="48"/>
        <v>20557.8</v>
      </c>
      <c r="M74" s="38">
        <v>20458</v>
      </c>
      <c r="N74" s="38">
        <v>0</v>
      </c>
      <c r="O74" s="38">
        <v>99.8</v>
      </c>
      <c r="P74" s="43">
        <f t="shared" si="3"/>
        <v>0.99659685863874337</v>
      </c>
      <c r="Q74" s="57"/>
    </row>
    <row r="75" spans="1:17" s="1" customFormat="1" ht="55.5" x14ac:dyDescent="0.25">
      <c r="A75" s="69" t="s">
        <v>1186</v>
      </c>
      <c r="B75" s="49" t="s">
        <v>130</v>
      </c>
      <c r="C75" s="38">
        <f>C76+C77+C78+C79+C80+C81+C82+C83+C84</f>
        <v>7827.9999999999991</v>
      </c>
      <c r="D75" s="38">
        <f t="shared" ref="D75:O75" si="49">D76+D77+D78+D79+D80+D81+D82+D83+D84</f>
        <v>7827.9999999999991</v>
      </c>
      <c r="E75" s="38">
        <f t="shared" si="49"/>
        <v>0</v>
      </c>
      <c r="F75" s="38">
        <f t="shared" si="49"/>
        <v>0</v>
      </c>
      <c r="G75" s="79">
        <f t="shared" si="49"/>
        <v>5501.9999999999991</v>
      </c>
      <c r="H75" s="79">
        <f t="shared" si="49"/>
        <v>5501.9999999999991</v>
      </c>
      <c r="I75" s="79">
        <f t="shared" si="49"/>
        <v>0</v>
      </c>
      <c r="J75" s="79">
        <f t="shared" si="49"/>
        <v>0</v>
      </c>
      <c r="K75" s="43">
        <f t="shared" si="7"/>
        <v>0.70286152273888602</v>
      </c>
      <c r="L75" s="38">
        <f t="shared" si="49"/>
        <v>5501.9999999999991</v>
      </c>
      <c r="M75" s="38">
        <f t="shared" si="49"/>
        <v>5501.9999999999991</v>
      </c>
      <c r="N75" s="38">
        <f t="shared" si="49"/>
        <v>0</v>
      </c>
      <c r="O75" s="38">
        <f t="shared" si="49"/>
        <v>0</v>
      </c>
      <c r="P75" s="43">
        <f t="shared" si="3"/>
        <v>0.70286152273888602</v>
      </c>
      <c r="Q75" s="57"/>
    </row>
    <row r="76" spans="1:17" s="1" customFormat="1" ht="360.75" customHeight="1" x14ac:dyDescent="0.25">
      <c r="A76" s="69" t="s">
        <v>1278</v>
      </c>
      <c r="B76" s="50" t="s">
        <v>131</v>
      </c>
      <c r="C76" s="38">
        <f t="shared" ref="C76:C83" si="50">D76+E76+F76</f>
        <v>2547.6999999999998</v>
      </c>
      <c r="D76" s="38">
        <v>2547.6999999999998</v>
      </c>
      <c r="E76" s="38">
        <v>0</v>
      </c>
      <c r="F76" s="38">
        <v>0</v>
      </c>
      <c r="G76" s="79">
        <f t="shared" ref="G76:G83" si="51">H76+I76+J76</f>
        <v>1806.6</v>
      </c>
      <c r="H76" s="79">
        <v>1806.6</v>
      </c>
      <c r="I76" s="79">
        <v>0</v>
      </c>
      <c r="J76" s="79">
        <v>0</v>
      </c>
      <c r="K76" s="43">
        <f t="shared" si="7"/>
        <v>0.70911017780743413</v>
      </c>
      <c r="L76" s="38">
        <f t="shared" ref="L76:L83" si="52">M76+N76+O76</f>
        <v>1806.6</v>
      </c>
      <c r="M76" s="38">
        <v>1806.6</v>
      </c>
      <c r="N76" s="38">
        <v>0</v>
      </c>
      <c r="O76" s="38">
        <v>0</v>
      </c>
      <c r="P76" s="43">
        <f t="shared" si="3"/>
        <v>0.70911017780743413</v>
      </c>
      <c r="Q76" s="108" t="s">
        <v>1388</v>
      </c>
    </row>
    <row r="77" spans="1:17" s="1" customFormat="1" ht="55.5" x14ac:dyDescent="0.25">
      <c r="A77" s="69" t="s">
        <v>1279</v>
      </c>
      <c r="B77" s="50" t="s">
        <v>132</v>
      </c>
      <c r="C77" s="38">
        <f t="shared" si="50"/>
        <v>1550.8</v>
      </c>
      <c r="D77" s="38">
        <v>1550.8</v>
      </c>
      <c r="E77" s="38">
        <v>0</v>
      </c>
      <c r="F77" s="38">
        <v>0</v>
      </c>
      <c r="G77" s="79">
        <f t="shared" si="51"/>
        <v>1150.5</v>
      </c>
      <c r="H77" s="79">
        <v>1150.5</v>
      </c>
      <c r="I77" s="79">
        <v>0</v>
      </c>
      <c r="J77" s="79">
        <v>0</v>
      </c>
      <c r="K77" s="43">
        <f t="shared" si="7"/>
        <v>0.74187516120711894</v>
      </c>
      <c r="L77" s="38">
        <f t="shared" si="52"/>
        <v>1150.5</v>
      </c>
      <c r="M77" s="38">
        <v>1150.5</v>
      </c>
      <c r="N77" s="38">
        <v>0</v>
      </c>
      <c r="O77" s="38">
        <v>0</v>
      </c>
      <c r="P77" s="43">
        <f t="shared" si="3"/>
        <v>0.74187516120711894</v>
      </c>
      <c r="Q77" s="109"/>
    </row>
    <row r="78" spans="1:17" s="1" customFormat="1" ht="83.25" x14ac:dyDescent="0.25">
      <c r="A78" s="69" t="s">
        <v>1280</v>
      </c>
      <c r="B78" s="50" t="s">
        <v>133</v>
      </c>
      <c r="C78" s="38">
        <f t="shared" si="50"/>
        <v>710</v>
      </c>
      <c r="D78" s="38">
        <v>710</v>
      </c>
      <c r="E78" s="38">
        <v>0</v>
      </c>
      <c r="F78" s="38">
        <v>0</v>
      </c>
      <c r="G78" s="79">
        <f t="shared" si="51"/>
        <v>418.6</v>
      </c>
      <c r="H78" s="79">
        <v>418.6</v>
      </c>
      <c r="I78" s="79">
        <v>0</v>
      </c>
      <c r="J78" s="79">
        <v>0</v>
      </c>
      <c r="K78" s="43">
        <f t="shared" si="7"/>
        <v>0.58957746478873241</v>
      </c>
      <c r="L78" s="38">
        <f t="shared" si="52"/>
        <v>418.6</v>
      </c>
      <c r="M78" s="38">
        <v>418.6</v>
      </c>
      <c r="N78" s="38">
        <v>0</v>
      </c>
      <c r="O78" s="38">
        <v>0</v>
      </c>
      <c r="P78" s="43">
        <f t="shared" si="3"/>
        <v>0.58957746478873241</v>
      </c>
      <c r="Q78" s="109"/>
    </row>
    <row r="79" spans="1:17" s="1" customFormat="1" ht="55.5" x14ac:dyDescent="0.25">
      <c r="A79" s="69" t="s">
        <v>1281</v>
      </c>
      <c r="B79" s="50" t="s">
        <v>134</v>
      </c>
      <c r="C79" s="38">
        <f t="shared" si="50"/>
        <v>425.4</v>
      </c>
      <c r="D79" s="38">
        <v>425.4</v>
      </c>
      <c r="E79" s="38">
        <v>0</v>
      </c>
      <c r="F79" s="38">
        <v>0</v>
      </c>
      <c r="G79" s="79">
        <f t="shared" si="51"/>
        <v>269.5</v>
      </c>
      <c r="H79" s="79">
        <v>269.5</v>
      </c>
      <c r="I79" s="79">
        <v>0</v>
      </c>
      <c r="J79" s="79">
        <v>0</v>
      </c>
      <c r="K79" s="43">
        <f t="shared" si="7"/>
        <v>0.63352139163140575</v>
      </c>
      <c r="L79" s="38">
        <f t="shared" si="52"/>
        <v>269.5</v>
      </c>
      <c r="M79" s="38">
        <v>269.5</v>
      </c>
      <c r="N79" s="38">
        <v>0</v>
      </c>
      <c r="O79" s="38">
        <v>0</v>
      </c>
      <c r="P79" s="43">
        <f t="shared" si="3"/>
        <v>0.63352139163140575</v>
      </c>
      <c r="Q79" s="109"/>
    </row>
    <row r="80" spans="1:17" s="1" customFormat="1" ht="83.25" x14ac:dyDescent="0.25">
      <c r="A80" s="69" t="s">
        <v>1282</v>
      </c>
      <c r="B80" s="50" t="s">
        <v>135</v>
      </c>
      <c r="C80" s="38">
        <f t="shared" si="50"/>
        <v>440</v>
      </c>
      <c r="D80" s="38">
        <v>440</v>
      </c>
      <c r="E80" s="38">
        <v>0</v>
      </c>
      <c r="F80" s="38">
        <v>0</v>
      </c>
      <c r="G80" s="79">
        <f t="shared" si="51"/>
        <v>330.5</v>
      </c>
      <c r="H80" s="79">
        <v>330.5</v>
      </c>
      <c r="I80" s="79">
        <v>0</v>
      </c>
      <c r="J80" s="79">
        <v>0</v>
      </c>
      <c r="K80" s="43">
        <f t="shared" si="7"/>
        <v>0.7511363636363636</v>
      </c>
      <c r="L80" s="38">
        <f t="shared" si="52"/>
        <v>330.5</v>
      </c>
      <c r="M80" s="38">
        <v>330.5</v>
      </c>
      <c r="N80" s="38">
        <v>0</v>
      </c>
      <c r="O80" s="38">
        <v>0</v>
      </c>
      <c r="P80" s="43">
        <f t="shared" si="3"/>
        <v>0.7511363636363636</v>
      </c>
      <c r="Q80" s="109"/>
    </row>
    <row r="81" spans="1:17" s="1" customFormat="1" ht="83.25" x14ac:dyDescent="0.25">
      <c r="A81" s="69" t="s">
        <v>1283</v>
      </c>
      <c r="B81" s="50" t="s">
        <v>136</v>
      </c>
      <c r="C81" s="38">
        <f t="shared" si="50"/>
        <v>575</v>
      </c>
      <c r="D81" s="38">
        <v>575</v>
      </c>
      <c r="E81" s="38">
        <v>0</v>
      </c>
      <c r="F81" s="38">
        <v>0</v>
      </c>
      <c r="G81" s="79">
        <f t="shared" si="51"/>
        <v>375.2</v>
      </c>
      <c r="H81" s="79">
        <v>375.2</v>
      </c>
      <c r="I81" s="79">
        <v>0</v>
      </c>
      <c r="J81" s="79">
        <v>0</v>
      </c>
      <c r="K81" s="43">
        <f t="shared" si="7"/>
        <v>0.65252173913043476</v>
      </c>
      <c r="L81" s="38">
        <f t="shared" si="52"/>
        <v>375.2</v>
      </c>
      <c r="M81" s="38">
        <v>375.2</v>
      </c>
      <c r="N81" s="38">
        <v>0</v>
      </c>
      <c r="O81" s="38">
        <v>0</v>
      </c>
      <c r="P81" s="43">
        <f t="shared" si="3"/>
        <v>0.65252173913043476</v>
      </c>
      <c r="Q81" s="109"/>
    </row>
    <row r="82" spans="1:17" s="1" customFormat="1" ht="83.25" x14ac:dyDescent="0.25">
      <c r="A82" s="69" t="s">
        <v>1284</v>
      </c>
      <c r="B82" s="50" t="s">
        <v>137</v>
      </c>
      <c r="C82" s="38">
        <f t="shared" si="50"/>
        <v>653.70000000000005</v>
      </c>
      <c r="D82" s="38">
        <v>653.70000000000005</v>
      </c>
      <c r="E82" s="38">
        <v>0</v>
      </c>
      <c r="F82" s="38">
        <v>0</v>
      </c>
      <c r="G82" s="79">
        <f t="shared" si="51"/>
        <v>348.8</v>
      </c>
      <c r="H82" s="79">
        <v>348.8</v>
      </c>
      <c r="I82" s="79">
        <v>0</v>
      </c>
      <c r="J82" s="79">
        <v>0</v>
      </c>
      <c r="K82" s="43">
        <f t="shared" si="7"/>
        <v>0.53357809392687772</v>
      </c>
      <c r="L82" s="38">
        <f t="shared" si="52"/>
        <v>348.8</v>
      </c>
      <c r="M82" s="38">
        <v>348.8</v>
      </c>
      <c r="N82" s="38">
        <v>0</v>
      </c>
      <c r="O82" s="38">
        <v>0</v>
      </c>
      <c r="P82" s="43">
        <f t="shared" si="3"/>
        <v>0.53357809392687772</v>
      </c>
      <c r="Q82" s="109"/>
    </row>
    <row r="83" spans="1:17" s="1" customFormat="1" ht="83.25" x14ac:dyDescent="0.25">
      <c r="A83" s="69" t="s">
        <v>1285</v>
      </c>
      <c r="B83" s="50" t="s">
        <v>138</v>
      </c>
      <c r="C83" s="38">
        <f t="shared" si="50"/>
        <v>612</v>
      </c>
      <c r="D83" s="38">
        <v>612</v>
      </c>
      <c r="E83" s="38">
        <v>0</v>
      </c>
      <c r="F83" s="38">
        <v>0</v>
      </c>
      <c r="G83" s="79">
        <f t="shared" si="51"/>
        <v>565.9</v>
      </c>
      <c r="H83" s="79">
        <v>565.9</v>
      </c>
      <c r="I83" s="79">
        <v>0</v>
      </c>
      <c r="J83" s="79">
        <v>0</v>
      </c>
      <c r="K83" s="43">
        <f t="shared" si="7"/>
        <v>0.92467320261437902</v>
      </c>
      <c r="L83" s="38">
        <f t="shared" si="52"/>
        <v>565.9</v>
      </c>
      <c r="M83" s="38">
        <v>565.9</v>
      </c>
      <c r="N83" s="38">
        <v>0</v>
      </c>
      <c r="O83" s="38">
        <v>0</v>
      </c>
      <c r="P83" s="43">
        <f t="shared" si="3"/>
        <v>0.92467320261437902</v>
      </c>
      <c r="Q83" s="109"/>
    </row>
    <row r="84" spans="1:17" s="1" customFormat="1" ht="83.25" x14ac:dyDescent="0.25">
      <c r="A84" s="69" t="s">
        <v>1286</v>
      </c>
      <c r="B84" s="50" t="s">
        <v>139</v>
      </c>
      <c r="C84" s="38">
        <f>D84+E84+F84</f>
        <v>313.39999999999998</v>
      </c>
      <c r="D84" s="38">
        <v>313.39999999999998</v>
      </c>
      <c r="E84" s="38">
        <v>0</v>
      </c>
      <c r="F84" s="38">
        <v>0</v>
      </c>
      <c r="G84" s="79">
        <f>H84+I84+J84</f>
        <v>236.4</v>
      </c>
      <c r="H84" s="79">
        <v>236.4</v>
      </c>
      <c r="I84" s="79">
        <v>0</v>
      </c>
      <c r="J84" s="79">
        <v>0</v>
      </c>
      <c r="K84" s="43">
        <f t="shared" si="7"/>
        <v>0.7543075941289088</v>
      </c>
      <c r="L84" s="38">
        <f>M84+N84+O84</f>
        <v>236.4</v>
      </c>
      <c r="M84" s="38">
        <v>236.4</v>
      </c>
      <c r="N84" s="38">
        <v>0</v>
      </c>
      <c r="O84" s="38">
        <v>0</v>
      </c>
      <c r="P84" s="43">
        <f t="shared" si="3"/>
        <v>0.7543075941289088</v>
      </c>
      <c r="Q84" s="110"/>
    </row>
    <row r="85" spans="1:17" s="1" customFormat="1" ht="177" customHeight="1" x14ac:dyDescent="0.25">
      <c r="A85" s="69" t="s">
        <v>1135</v>
      </c>
      <c r="B85" s="33" t="s">
        <v>140</v>
      </c>
      <c r="C85" s="40">
        <f>C86</f>
        <v>10485.6</v>
      </c>
      <c r="D85" s="40">
        <f t="shared" ref="D85:O85" si="53">D86</f>
        <v>10485.6</v>
      </c>
      <c r="E85" s="40">
        <f t="shared" si="53"/>
        <v>0</v>
      </c>
      <c r="F85" s="40">
        <f t="shared" si="53"/>
        <v>0</v>
      </c>
      <c r="G85" s="76">
        <f t="shared" si="53"/>
        <v>8708.8000000000011</v>
      </c>
      <c r="H85" s="76">
        <f t="shared" si="53"/>
        <v>8708.8000000000011</v>
      </c>
      <c r="I85" s="76">
        <f t="shared" si="53"/>
        <v>0</v>
      </c>
      <c r="J85" s="76">
        <f t="shared" si="53"/>
        <v>0</v>
      </c>
      <c r="K85" s="43">
        <f t="shared" si="7"/>
        <v>0.83054856183718628</v>
      </c>
      <c r="L85" s="40">
        <f t="shared" si="53"/>
        <v>8708.8000000000011</v>
      </c>
      <c r="M85" s="40">
        <f t="shared" si="53"/>
        <v>8708.8000000000011</v>
      </c>
      <c r="N85" s="40">
        <f t="shared" si="53"/>
        <v>0</v>
      </c>
      <c r="O85" s="40">
        <f t="shared" si="53"/>
        <v>0</v>
      </c>
      <c r="P85" s="43">
        <f t="shared" si="3"/>
        <v>0.83054856183718628</v>
      </c>
      <c r="Q85" s="57"/>
    </row>
    <row r="86" spans="1:17" s="1" customFormat="1" ht="135" x14ac:dyDescent="0.25">
      <c r="A86" s="69" t="s">
        <v>1251</v>
      </c>
      <c r="B86" s="33" t="s">
        <v>141</v>
      </c>
      <c r="C86" s="40">
        <f>C87+C90</f>
        <v>10485.6</v>
      </c>
      <c r="D86" s="40">
        <f t="shared" ref="D86:O86" si="54">D87+D90</f>
        <v>10485.6</v>
      </c>
      <c r="E86" s="40">
        <f t="shared" si="54"/>
        <v>0</v>
      </c>
      <c r="F86" s="40">
        <f t="shared" si="54"/>
        <v>0</v>
      </c>
      <c r="G86" s="76">
        <f t="shared" si="54"/>
        <v>8708.8000000000011</v>
      </c>
      <c r="H86" s="76">
        <f t="shared" si="54"/>
        <v>8708.8000000000011</v>
      </c>
      <c r="I86" s="76">
        <f t="shared" si="54"/>
        <v>0</v>
      </c>
      <c r="J86" s="76">
        <f t="shared" si="54"/>
        <v>0</v>
      </c>
      <c r="K86" s="43">
        <f t="shared" si="7"/>
        <v>0.83054856183718628</v>
      </c>
      <c r="L86" s="40">
        <f t="shared" si="54"/>
        <v>8708.8000000000011</v>
      </c>
      <c r="M86" s="40">
        <f t="shared" si="54"/>
        <v>8708.8000000000011</v>
      </c>
      <c r="N86" s="40">
        <f t="shared" si="54"/>
        <v>0</v>
      </c>
      <c r="O86" s="40">
        <f t="shared" si="54"/>
        <v>0</v>
      </c>
      <c r="P86" s="43">
        <f t="shared" si="3"/>
        <v>0.83054856183718628</v>
      </c>
      <c r="Q86" s="57"/>
    </row>
    <row r="87" spans="1:17" s="1" customFormat="1" ht="111" x14ac:dyDescent="0.25">
      <c r="A87" s="69" t="s">
        <v>1030</v>
      </c>
      <c r="B87" s="49" t="s">
        <v>142</v>
      </c>
      <c r="C87" s="38">
        <f>C88</f>
        <v>346.2</v>
      </c>
      <c r="D87" s="38">
        <f t="shared" ref="D87:O88" si="55">D88</f>
        <v>346.2</v>
      </c>
      <c r="E87" s="38">
        <f t="shared" si="55"/>
        <v>0</v>
      </c>
      <c r="F87" s="38">
        <f t="shared" si="55"/>
        <v>0</v>
      </c>
      <c r="G87" s="79">
        <f t="shared" si="55"/>
        <v>346.2</v>
      </c>
      <c r="H87" s="79">
        <f t="shared" si="55"/>
        <v>346.2</v>
      </c>
      <c r="I87" s="79">
        <f t="shared" si="55"/>
        <v>0</v>
      </c>
      <c r="J87" s="79">
        <f t="shared" si="55"/>
        <v>0</v>
      </c>
      <c r="K87" s="43">
        <f t="shared" si="7"/>
        <v>1</v>
      </c>
      <c r="L87" s="38">
        <f t="shared" si="55"/>
        <v>346.2</v>
      </c>
      <c r="M87" s="38">
        <f t="shared" si="55"/>
        <v>346.2</v>
      </c>
      <c r="N87" s="38">
        <f t="shared" si="55"/>
        <v>0</v>
      </c>
      <c r="O87" s="38">
        <f t="shared" si="55"/>
        <v>0</v>
      </c>
      <c r="P87" s="43">
        <f t="shared" si="3"/>
        <v>1</v>
      </c>
      <c r="Q87" s="57"/>
    </row>
    <row r="88" spans="1:17" s="1" customFormat="1" ht="83.25" x14ac:dyDescent="0.25">
      <c r="A88" s="69" t="s">
        <v>1145</v>
      </c>
      <c r="B88" s="50" t="s">
        <v>143</v>
      </c>
      <c r="C88" s="38">
        <f>C89</f>
        <v>346.2</v>
      </c>
      <c r="D88" s="38">
        <f t="shared" si="55"/>
        <v>346.2</v>
      </c>
      <c r="E88" s="38">
        <f t="shared" si="55"/>
        <v>0</v>
      </c>
      <c r="F88" s="38">
        <f t="shared" si="55"/>
        <v>0</v>
      </c>
      <c r="G88" s="79">
        <f t="shared" si="55"/>
        <v>346.2</v>
      </c>
      <c r="H88" s="79">
        <f t="shared" si="55"/>
        <v>346.2</v>
      </c>
      <c r="I88" s="79">
        <f t="shared" si="55"/>
        <v>0</v>
      </c>
      <c r="J88" s="79">
        <f t="shared" si="55"/>
        <v>0</v>
      </c>
      <c r="K88" s="43">
        <f t="shared" si="7"/>
        <v>1</v>
      </c>
      <c r="L88" s="38">
        <f t="shared" si="55"/>
        <v>346.2</v>
      </c>
      <c r="M88" s="38">
        <f t="shared" si="55"/>
        <v>346.2</v>
      </c>
      <c r="N88" s="38">
        <f t="shared" si="55"/>
        <v>0</v>
      </c>
      <c r="O88" s="38">
        <f t="shared" si="55"/>
        <v>0</v>
      </c>
      <c r="P88" s="43">
        <f t="shared" si="3"/>
        <v>1</v>
      </c>
      <c r="Q88" s="57"/>
    </row>
    <row r="89" spans="1:17" s="1" customFormat="1" ht="105" x14ac:dyDescent="0.25">
      <c r="A89" s="69" t="s">
        <v>1301</v>
      </c>
      <c r="B89" s="51" t="s">
        <v>144</v>
      </c>
      <c r="C89" s="38">
        <f>D89+E89+F89</f>
        <v>346.2</v>
      </c>
      <c r="D89" s="38">
        <v>346.2</v>
      </c>
      <c r="E89" s="38">
        <v>0</v>
      </c>
      <c r="F89" s="38">
        <v>0</v>
      </c>
      <c r="G89" s="79">
        <f>H89+I89+J89</f>
        <v>346.2</v>
      </c>
      <c r="H89" s="79">
        <v>346.2</v>
      </c>
      <c r="I89" s="79">
        <v>0</v>
      </c>
      <c r="J89" s="79">
        <v>0</v>
      </c>
      <c r="K89" s="43">
        <f t="shared" si="7"/>
        <v>1</v>
      </c>
      <c r="L89" s="38">
        <f>M89+N89+O89</f>
        <v>346.2</v>
      </c>
      <c r="M89" s="38">
        <v>346.2</v>
      </c>
      <c r="N89" s="38">
        <v>0</v>
      </c>
      <c r="O89" s="38">
        <v>0</v>
      </c>
      <c r="P89" s="43">
        <f t="shared" si="3"/>
        <v>1</v>
      </c>
      <c r="Q89" s="57"/>
    </row>
    <row r="90" spans="1:17" s="1" customFormat="1" ht="111" x14ac:dyDescent="0.25">
      <c r="A90" s="69" t="s">
        <v>1031</v>
      </c>
      <c r="B90" s="49" t="s">
        <v>145</v>
      </c>
      <c r="C90" s="38">
        <f>C91+C106</f>
        <v>10139.4</v>
      </c>
      <c r="D90" s="38">
        <f t="shared" ref="D90:O90" si="56">D91+D106</f>
        <v>10139.4</v>
      </c>
      <c r="E90" s="38">
        <f t="shared" si="56"/>
        <v>0</v>
      </c>
      <c r="F90" s="38">
        <f t="shared" si="56"/>
        <v>0</v>
      </c>
      <c r="G90" s="79">
        <f t="shared" si="56"/>
        <v>8362.6</v>
      </c>
      <c r="H90" s="79">
        <f t="shared" si="56"/>
        <v>8362.6</v>
      </c>
      <c r="I90" s="79">
        <f t="shared" si="56"/>
        <v>0</v>
      </c>
      <c r="J90" s="79">
        <f t="shared" si="56"/>
        <v>0</v>
      </c>
      <c r="K90" s="43">
        <f t="shared" si="7"/>
        <v>0.82476280647770095</v>
      </c>
      <c r="L90" s="38">
        <f t="shared" si="56"/>
        <v>8362.6</v>
      </c>
      <c r="M90" s="38">
        <f t="shared" si="56"/>
        <v>8362.6</v>
      </c>
      <c r="N90" s="38">
        <f t="shared" si="56"/>
        <v>0</v>
      </c>
      <c r="O90" s="38">
        <f t="shared" si="56"/>
        <v>0</v>
      </c>
      <c r="P90" s="43">
        <f t="shared" si="3"/>
        <v>0.82476280647770095</v>
      </c>
      <c r="Q90" s="57"/>
    </row>
    <row r="91" spans="1:17" s="1" customFormat="1" ht="55.5" x14ac:dyDescent="0.25">
      <c r="A91" s="69" t="s">
        <v>1157</v>
      </c>
      <c r="B91" s="50" t="s">
        <v>146</v>
      </c>
      <c r="C91" s="38">
        <f>C92+C93+C94+C95+C96+C97+C98+C99+C100+C101+C102+C103+C104+C105</f>
        <v>3705.3999999999996</v>
      </c>
      <c r="D91" s="38">
        <f t="shared" ref="D91:O91" si="57">D92+D93+D94+D95+D96+D97+D98+D99+D100+D101+D102+D103+D104+D105</f>
        <v>3705.3999999999996</v>
      </c>
      <c r="E91" s="38">
        <f t="shared" si="57"/>
        <v>0</v>
      </c>
      <c r="F91" s="38">
        <f t="shared" si="57"/>
        <v>0</v>
      </c>
      <c r="G91" s="79">
        <f t="shared" si="57"/>
        <v>2862.2999999999997</v>
      </c>
      <c r="H91" s="79">
        <f t="shared" si="57"/>
        <v>2862.2999999999997</v>
      </c>
      <c r="I91" s="79">
        <f t="shared" si="57"/>
        <v>0</v>
      </c>
      <c r="J91" s="79">
        <f t="shared" si="57"/>
        <v>0</v>
      </c>
      <c r="K91" s="43">
        <f t="shared" si="7"/>
        <v>0.77246721001781182</v>
      </c>
      <c r="L91" s="38">
        <f t="shared" si="57"/>
        <v>2862.2999999999997</v>
      </c>
      <c r="M91" s="38">
        <f t="shared" si="57"/>
        <v>2862.2999999999997</v>
      </c>
      <c r="N91" s="38">
        <f t="shared" si="57"/>
        <v>0</v>
      </c>
      <c r="O91" s="38">
        <f t="shared" si="57"/>
        <v>0</v>
      </c>
      <c r="P91" s="43">
        <f t="shared" si="3"/>
        <v>0.77246721001781182</v>
      </c>
      <c r="Q91" s="57"/>
    </row>
    <row r="92" spans="1:17" s="1" customFormat="1" ht="78.75" x14ac:dyDescent="0.25">
      <c r="A92" s="69" t="s">
        <v>1254</v>
      </c>
      <c r="B92" s="51" t="s">
        <v>147</v>
      </c>
      <c r="C92" s="38">
        <f>D92+E92+F92</f>
        <v>30</v>
      </c>
      <c r="D92" s="38">
        <v>30</v>
      </c>
      <c r="E92" s="38">
        <v>0</v>
      </c>
      <c r="F92" s="38">
        <v>0</v>
      </c>
      <c r="G92" s="79">
        <f>H92+I92+J92</f>
        <v>29.9</v>
      </c>
      <c r="H92" s="79">
        <v>29.9</v>
      </c>
      <c r="I92" s="79">
        <v>0</v>
      </c>
      <c r="J92" s="79">
        <v>0</v>
      </c>
      <c r="K92" s="43">
        <f t="shared" si="7"/>
        <v>0.99666666666666659</v>
      </c>
      <c r="L92" s="38">
        <f>M92+N92+O92</f>
        <v>29.9</v>
      </c>
      <c r="M92" s="38">
        <v>29.9</v>
      </c>
      <c r="N92" s="38">
        <v>0</v>
      </c>
      <c r="O92" s="38">
        <v>0</v>
      </c>
      <c r="P92" s="43">
        <f t="shared" si="3"/>
        <v>0.99666666666666659</v>
      </c>
      <c r="Q92" s="57"/>
    </row>
    <row r="93" spans="1:17" s="1" customFormat="1" ht="111" x14ac:dyDescent="0.25">
      <c r="A93" s="69" t="s">
        <v>1255</v>
      </c>
      <c r="B93" s="51" t="s">
        <v>148</v>
      </c>
      <c r="C93" s="38">
        <f t="shared" ref="C93:C105" si="58">D93+E93+F93</f>
        <v>409</v>
      </c>
      <c r="D93" s="38">
        <v>409</v>
      </c>
      <c r="E93" s="38">
        <v>0</v>
      </c>
      <c r="F93" s="38">
        <v>0</v>
      </c>
      <c r="G93" s="79">
        <f t="shared" ref="G93:G105" si="59">H93+I93+J93</f>
        <v>0</v>
      </c>
      <c r="H93" s="79">
        <v>0</v>
      </c>
      <c r="I93" s="79">
        <v>0</v>
      </c>
      <c r="J93" s="79">
        <v>0</v>
      </c>
      <c r="K93" s="43">
        <f t="shared" si="7"/>
        <v>0</v>
      </c>
      <c r="L93" s="38">
        <f t="shared" ref="L93:L105" si="60">M93+N93+O93</f>
        <v>0</v>
      </c>
      <c r="M93" s="38">
        <v>0</v>
      </c>
      <c r="N93" s="38">
        <v>0</v>
      </c>
      <c r="O93" s="38">
        <v>0</v>
      </c>
      <c r="P93" s="43">
        <f t="shared" si="3"/>
        <v>0</v>
      </c>
      <c r="Q93" s="57" t="s">
        <v>88</v>
      </c>
    </row>
    <row r="94" spans="1:17" s="1" customFormat="1" ht="78.75" x14ac:dyDescent="0.25">
      <c r="A94" s="69" t="s">
        <v>1256</v>
      </c>
      <c r="B94" s="51" t="s">
        <v>149</v>
      </c>
      <c r="C94" s="38">
        <f t="shared" si="58"/>
        <v>600</v>
      </c>
      <c r="D94" s="38">
        <v>600</v>
      </c>
      <c r="E94" s="38">
        <v>0</v>
      </c>
      <c r="F94" s="38">
        <v>0</v>
      </c>
      <c r="G94" s="79">
        <f t="shared" si="59"/>
        <v>545.6</v>
      </c>
      <c r="H94" s="79">
        <v>545.6</v>
      </c>
      <c r="I94" s="79">
        <v>0</v>
      </c>
      <c r="J94" s="79">
        <v>0</v>
      </c>
      <c r="K94" s="43">
        <f t="shared" si="7"/>
        <v>0.90933333333333333</v>
      </c>
      <c r="L94" s="38">
        <f t="shared" si="60"/>
        <v>545.6</v>
      </c>
      <c r="M94" s="38">
        <v>545.6</v>
      </c>
      <c r="N94" s="38">
        <v>0</v>
      </c>
      <c r="O94" s="38">
        <v>0</v>
      </c>
      <c r="P94" s="43">
        <f t="shared" si="3"/>
        <v>0.90933333333333333</v>
      </c>
      <c r="Q94" s="57"/>
    </row>
    <row r="95" spans="1:17" s="1" customFormat="1" ht="78.75" x14ac:dyDescent="0.25">
      <c r="A95" s="69" t="s">
        <v>1257</v>
      </c>
      <c r="B95" s="51" t="s">
        <v>150</v>
      </c>
      <c r="C95" s="38">
        <f t="shared" si="58"/>
        <v>0</v>
      </c>
      <c r="D95" s="38">
        <v>0</v>
      </c>
      <c r="E95" s="38">
        <v>0</v>
      </c>
      <c r="F95" s="38">
        <v>0</v>
      </c>
      <c r="G95" s="79">
        <f t="shared" si="59"/>
        <v>0</v>
      </c>
      <c r="H95" s="79">
        <v>0</v>
      </c>
      <c r="I95" s="79">
        <v>0</v>
      </c>
      <c r="J95" s="79">
        <v>0</v>
      </c>
      <c r="K95" s="43" t="s">
        <v>33</v>
      </c>
      <c r="L95" s="38">
        <f t="shared" si="60"/>
        <v>0</v>
      </c>
      <c r="M95" s="38">
        <v>0</v>
      </c>
      <c r="N95" s="38">
        <v>0</v>
      </c>
      <c r="O95" s="38">
        <v>0</v>
      </c>
      <c r="P95" s="43" t="s">
        <v>33</v>
      </c>
      <c r="Q95" s="57"/>
    </row>
    <row r="96" spans="1:17" s="1" customFormat="1" ht="111" x14ac:dyDescent="0.25">
      <c r="A96" s="69" t="s">
        <v>1258</v>
      </c>
      <c r="B96" s="51" t="s">
        <v>151</v>
      </c>
      <c r="C96" s="38">
        <f t="shared" si="58"/>
        <v>150</v>
      </c>
      <c r="D96" s="38">
        <v>150</v>
      </c>
      <c r="E96" s="38">
        <v>0</v>
      </c>
      <c r="F96" s="38">
        <v>0</v>
      </c>
      <c r="G96" s="79">
        <f t="shared" si="59"/>
        <v>125.5</v>
      </c>
      <c r="H96" s="79">
        <v>125.5</v>
      </c>
      <c r="I96" s="79">
        <v>0</v>
      </c>
      <c r="J96" s="79">
        <v>0</v>
      </c>
      <c r="K96" s="43">
        <f t="shared" si="7"/>
        <v>0.83666666666666667</v>
      </c>
      <c r="L96" s="38">
        <f t="shared" si="60"/>
        <v>125.5</v>
      </c>
      <c r="M96" s="38">
        <v>125.5</v>
      </c>
      <c r="N96" s="38">
        <v>0</v>
      </c>
      <c r="O96" s="38">
        <v>0</v>
      </c>
      <c r="P96" s="43">
        <f t="shared" si="3"/>
        <v>0.83666666666666667</v>
      </c>
      <c r="Q96" s="57" t="s">
        <v>1389</v>
      </c>
    </row>
    <row r="97" spans="1:17" s="1" customFormat="1" ht="78.75" x14ac:dyDescent="0.25">
      <c r="A97" s="69" t="s">
        <v>1260</v>
      </c>
      <c r="B97" s="51" t="s">
        <v>152</v>
      </c>
      <c r="C97" s="38">
        <f t="shared" si="58"/>
        <v>320</v>
      </c>
      <c r="D97" s="38">
        <v>320</v>
      </c>
      <c r="E97" s="38">
        <v>0</v>
      </c>
      <c r="F97" s="38">
        <v>0</v>
      </c>
      <c r="G97" s="79">
        <f t="shared" si="59"/>
        <v>320</v>
      </c>
      <c r="H97" s="79">
        <v>320</v>
      </c>
      <c r="I97" s="79">
        <v>0</v>
      </c>
      <c r="J97" s="79">
        <v>0</v>
      </c>
      <c r="K97" s="43">
        <f t="shared" si="7"/>
        <v>1</v>
      </c>
      <c r="L97" s="38">
        <f t="shared" si="60"/>
        <v>320</v>
      </c>
      <c r="M97" s="38">
        <v>320</v>
      </c>
      <c r="N97" s="38">
        <v>0</v>
      </c>
      <c r="O97" s="38">
        <v>0</v>
      </c>
      <c r="P97" s="43">
        <f t="shared" si="3"/>
        <v>1</v>
      </c>
      <c r="Q97" s="57"/>
    </row>
    <row r="98" spans="1:17" s="1" customFormat="1" ht="131.25" x14ac:dyDescent="0.25">
      <c r="A98" s="69" t="s">
        <v>1302</v>
      </c>
      <c r="B98" s="51" t="s">
        <v>153</v>
      </c>
      <c r="C98" s="38">
        <f t="shared" si="58"/>
        <v>250</v>
      </c>
      <c r="D98" s="38">
        <v>250</v>
      </c>
      <c r="E98" s="38">
        <v>0</v>
      </c>
      <c r="F98" s="38">
        <v>0</v>
      </c>
      <c r="G98" s="79">
        <f t="shared" si="59"/>
        <v>250</v>
      </c>
      <c r="H98" s="79">
        <v>250</v>
      </c>
      <c r="I98" s="79">
        <v>0</v>
      </c>
      <c r="J98" s="79">
        <v>0</v>
      </c>
      <c r="K98" s="43">
        <f t="shared" si="7"/>
        <v>1</v>
      </c>
      <c r="L98" s="38">
        <f t="shared" si="60"/>
        <v>250</v>
      </c>
      <c r="M98" s="38">
        <v>250</v>
      </c>
      <c r="N98" s="38">
        <v>0</v>
      </c>
      <c r="O98" s="38">
        <v>0</v>
      </c>
      <c r="P98" s="43">
        <f t="shared" si="3"/>
        <v>1</v>
      </c>
      <c r="Q98" s="57"/>
    </row>
    <row r="99" spans="1:17" s="1" customFormat="1" ht="78.75" x14ac:dyDescent="0.25">
      <c r="A99" s="69" t="s">
        <v>1287</v>
      </c>
      <c r="B99" s="51" t="s">
        <v>154</v>
      </c>
      <c r="C99" s="38">
        <f t="shared" si="58"/>
        <v>150</v>
      </c>
      <c r="D99" s="38">
        <v>150</v>
      </c>
      <c r="E99" s="38">
        <v>0</v>
      </c>
      <c r="F99" s="38">
        <v>0</v>
      </c>
      <c r="G99" s="79">
        <f t="shared" si="59"/>
        <v>150</v>
      </c>
      <c r="H99" s="79">
        <v>150</v>
      </c>
      <c r="I99" s="79">
        <v>0</v>
      </c>
      <c r="J99" s="79">
        <v>0</v>
      </c>
      <c r="K99" s="43">
        <f t="shared" si="7"/>
        <v>1</v>
      </c>
      <c r="L99" s="38">
        <f t="shared" si="60"/>
        <v>150</v>
      </c>
      <c r="M99" s="38">
        <v>150</v>
      </c>
      <c r="N99" s="38">
        <v>0</v>
      </c>
      <c r="O99" s="38">
        <v>0</v>
      </c>
      <c r="P99" s="43">
        <f t="shared" si="3"/>
        <v>1</v>
      </c>
      <c r="Q99" s="57"/>
    </row>
    <row r="100" spans="1:17" s="1" customFormat="1" ht="105" x14ac:dyDescent="0.25">
      <c r="A100" s="69" t="s">
        <v>1288</v>
      </c>
      <c r="B100" s="51" t="s">
        <v>155</v>
      </c>
      <c r="C100" s="38">
        <f t="shared" si="58"/>
        <v>100</v>
      </c>
      <c r="D100" s="38">
        <v>100</v>
      </c>
      <c r="E100" s="38">
        <v>0</v>
      </c>
      <c r="F100" s="38">
        <v>0</v>
      </c>
      <c r="G100" s="79">
        <f t="shared" si="59"/>
        <v>90</v>
      </c>
      <c r="H100" s="79">
        <v>90</v>
      </c>
      <c r="I100" s="79">
        <v>0</v>
      </c>
      <c r="J100" s="79">
        <v>0</v>
      </c>
      <c r="K100" s="43">
        <f t="shared" si="7"/>
        <v>0.9</v>
      </c>
      <c r="L100" s="38">
        <f t="shared" si="60"/>
        <v>90</v>
      </c>
      <c r="M100" s="38">
        <v>90</v>
      </c>
      <c r="N100" s="38">
        <v>0</v>
      </c>
      <c r="O100" s="38">
        <v>0</v>
      </c>
      <c r="P100" s="43">
        <f t="shared" si="3"/>
        <v>0.9</v>
      </c>
      <c r="Q100" s="57"/>
    </row>
    <row r="101" spans="1:17" s="1" customFormat="1" ht="111" x14ac:dyDescent="0.25">
      <c r="A101" s="69" t="s">
        <v>1289</v>
      </c>
      <c r="B101" s="51" t="s">
        <v>156</v>
      </c>
      <c r="C101" s="38">
        <f t="shared" si="58"/>
        <v>100</v>
      </c>
      <c r="D101" s="38">
        <v>100</v>
      </c>
      <c r="E101" s="38">
        <v>0</v>
      </c>
      <c r="F101" s="38">
        <v>0</v>
      </c>
      <c r="G101" s="79">
        <f t="shared" si="59"/>
        <v>93.7</v>
      </c>
      <c r="H101" s="79">
        <v>93.7</v>
      </c>
      <c r="I101" s="79">
        <v>0</v>
      </c>
      <c r="J101" s="79">
        <v>0</v>
      </c>
      <c r="K101" s="43">
        <f t="shared" si="7"/>
        <v>0.93700000000000006</v>
      </c>
      <c r="L101" s="38">
        <f t="shared" si="60"/>
        <v>93.7</v>
      </c>
      <c r="M101" s="38">
        <v>93.7</v>
      </c>
      <c r="N101" s="38">
        <v>0</v>
      </c>
      <c r="O101" s="38">
        <v>0</v>
      </c>
      <c r="P101" s="43">
        <f t="shared" si="3"/>
        <v>0.93700000000000006</v>
      </c>
      <c r="Q101" s="57" t="s">
        <v>1390</v>
      </c>
    </row>
    <row r="102" spans="1:17" s="1" customFormat="1" ht="83.25" x14ac:dyDescent="0.25">
      <c r="A102" s="69" t="s">
        <v>1290</v>
      </c>
      <c r="B102" s="49" t="s">
        <v>157</v>
      </c>
      <c r="C102" s="38">
        <f t="shared" si="58"/>
        <v>200</v>
      </c>
      <c r="D102" s="38">
        <v>200</v>
      </c>
      <c r="E102" s="38">
        <v>0</v>
      </c>
      <c r="F102" s="38">
        <v>0</v>
      </c>
      <c r="G102" s="79">
        <f t="shared" si="59"/>
        <v>200</v>
      </c>
      <c r="H102" s="79">
        <v>200</v>
      </c>
      <c r="I102" s="79">
        <v>0</v>
      </c>
      <c r="J102" s="79">
        <v>0</v>
      </c>
      <c r="K102" s="43">
        <f t="shared" si="7"/>
        <v>1</v>
      </c>
      <c r="L102" s="38">
        <f t="shared" si="60"/>
        <v>200</v>
      </c>
      <c r="M102" s="38">
        <v>200</v>
      </c>
      <c r="N102" s="38">
        <v>0</v>
      </c>
      <c r="O102" s="38">
        <v>0</v>
      </c>
      <c r="P102" s="43">
        <f t="shared" si="3"/>
        <v>1</v>
      </c>
      <c r="Q102" s="57"/>
    </row>
    <row r="103" spans="1:17" s="1" customFormat="1" ht="111" x14ac:dyDescent="0.25">
      <c r="A103" s="69" t="s">
        <v>1291</v>
      </c>
      <c r="B103" s="49" t="s">
        <v>158</v>
      </c>
      <c r="C103" s="38">
        <f t="shared" si="58"/>
        <v>594.70000000000005</v>
      </c>
      <c r="D103" s="38">
        <v>594.70000000000005</v>
      </c>
      <c r="E103" s="38">
        <v>0</v>
      </c>
      <c r="F103" s="38">
        <v>0</v>
      </c>
      <c r="G103" s="79">
        <f t="shared" si="59"/>
        <v>477</v>
      </c>
      <c r="H103" s="79">
        <v>477</v>
      </c>
      <c r="I103" s="79">
        <v>0</v>
      </c>
      <c r="J103" s="79">
        <v>0</v>
      </c>
      <c r="K103" s="43">
        <f t="shared" si="7"/>
        <v>0.80208508491676467</v>
      </c>
      <c r="L103" s="38">
        <f t="shared" si="60"/>
        <v>477</v>
      </c>
      <c r="M103" s="38">
        <v>477</v>
      </c>
      <c r="N103" s="38">
        <v>0</v>
      </c>
      <c r="O103" s="38">
        <v>0</v>
      </c>
      <c r="P103" s="43">
        <f t="shared" si="3"/>
        <v>0.80208508491676467</v>
      </c>
      <c r="Q103" s="57" t="s">
        <v>1391</v>
      </c>
    </row>
    <row r="104" spans="1:17" s="1" customFormat="1" ht="111" x14ac:dyDescent="0.25">
      <c r="A104" s="69" t="s">
        <v>1292</v>
      </c>
      <c r="B104" s="49" t="s">
        <v>159</v>
      </c>
      <c r="C104" s="38">
        <f t="shared" si="58"/>
        <v>201.7</v>
      </c>
      <c r="D104" s="38">
        <v>201.7</v>
      </c>
      <c r="E104" s="38">
        <v>0</v>
      </c>
      <c r="F104" s="38">
        <v>0</v>
      </c>
      <c r="G104" s="79">
        <f t="shared" si="59"/>
        <v>175.6</v>
      </c>
      <c r="H104" s="79">
        <v>175.6</v>
      </c>
      <c r="I104" s="79">
        <v>0</v>
      </c>
      <c r="J104" s="79">
        <v>0</v>
      </c>
      <c r="K104" s="43">
        <f t="shared" si="7"/>
        <v>0.87059990084283589</v>
      </c>
      <c r="L104" s="38">
        <f t="shared" si="60"/>
        <v>175.6</v>
      </c>
      <c r="M104" s="38">
        <v>175.6</v>
      </c>
      <c r="N104" s="38">
        <v>0</v>
      </c>
      <c r="O104" s="38">
        <v>0</v>
      </c>
      <c r="P104" s="43">
        <f t="shared" si="3"/>
        <v>0.87059990084283589</v>
      </c>
      <c r="Q104" s="57" t="s">
        <v>1392</v>
      </c>
    </row>
    <row r="105" spans="1:17" s="1" customFormat="1" ht="111" x14ac:dyDescent="0.25">
      <c r="A105" s="69" t="s">
        <v>1293</v>
      </c>
      <c r="B105" s="49" t="s">
        <v>160</v>
      </c>
      <c r="C105" s="38">
        <f t="shared" si="58"/>
        <v>600</v>
      </c>
      <c r="D105" s="38">
        <v>600</v>
      </c>
      <c r="E105" s="38">
        <v>0</v>
      </c>
      <c r="F105" s="38">
        <v>0</v>
      </c>
      <c r="G105" s="79">
        <f t="shared" si="59"/>
        <v>405</v>
      </c>
      <c r="H105" s="79">
        <v>405</v>
      </c>
      <c r="I105" s="79">
        <v>0</v>
      </c>
      <c r="J105" s="79">
        <v>0</v>
      </c>
      <c r="K105" s="43">
        <f t="shared" si="7"/>
        <v>0.67500000000000004</v>
      </c>
      <c r="L105" s="38">
        <f t="shared" si="60"/>
        <v>405</v>
      </c>
      <c r="M105" s="38">
        <v>405</v>
      </c>
      <c r="N105" s="38">
        <v>0</v>
      </c>
      <c r="O105" s="38">
        <v>0</v>
      </c>
      <c r="P105" s="43">
        <f t="shared" si="3"/>
        <v>0.67500000000000004</v>
      </c>
      <c r="Q105" s="57" t="s">
        <v>1393</v>
      </c>
    </row>
    <row r="106" spans="1:17" s="1" customFormat="1" ht="55.5" x14ac:dyDescent="0.25">
      <c r="A106" s="69" t="s">
        <v>1169</v>
      </c>
      <c r="B106" s="50" t="s">
        <v>161</v>
      </c>
      <c r="C106" s="38">
        <f>C107+C108+C109+C110+C111+C112+C113+C114+C115+C116</f>
        <v>6434</v>
      </c>
      <c r="D106" s="38">
        <f t="shared" ref="D106:O106" si="61">D107+D108+D109+D110+D111+D112+D113+D114+D115+D116</f>
        <v>6434</v>
      </c>
      <c r="E106" s="38">
        <f t="shared" si="61"/>
        <v>0</v>
      </c>
      <c r="F106" s="38">
        <f t="shared" si="61"/>
        <v>0</v>
      </c>
      <c r="G106" s="79">
        <f t="shared" si="61"/>
        <v>5500.3</v>
      </c>
      <c r="H106" s="79">
        <f t="shared" si="61"/>
        <v>5500.3</v>
      </c>
      <c r="I106" s="79">
        <f t="shared" si="61"/>
        <v>0</v>
      </c>
      <c r="J106" s="79">
        <f t="shared" si="61"/>
        <v>0</v>
      </c>
      <c r="K106" s="43">
        <f t="shared" ref="K106" si="62">G106/C106</f>
        <v>0.85488032328256147</v>
      </c>
      <c r="L106" s="38">
        <f t="shared" si="61"/>
        <v>5500.3</v>
      </c>
      <c r="M106" s="38">
        <f t="shared" si="61"/>
        <v>5500.3</v>
      </c>
      <c r="N106" s="38">
        <f t="shared" si="61"/>
        <v>0</v>
      </c>
      <c r="O106" s="38">
        <f t="shared" si="61"/>
        <v>0</v>
      </c>
      <c r="P106" s="43">
        <f t="shared" si="3"/>
        <v>0.85488032328256147</v>
      </c>
      <c r="Q106" s="57"/>
    </row>
    <row r="107" spans="1:17" s="1" customFormat="1" ht="111" x14ac:dyDescent="0.25">
      <c r="A107" s="69" t="s">
        <v>1294</v>
      </c>
      <c r="B107" s="51" t="s">
        <v>162</v>
      </c>
      <c r="C107" s="38">
        <f>D107+E107+F107</f>
        <v>71</v>
      </c>
      <c r="D107" s="38">
        <v>71</v>
      </c>
      <c r="E107" s="38">
        <v>0</v>
      </c>
      <c r="F107" s="38">
        <v>0</v>
      </c>
      <c r="G107" s="79">
        <f>H107+I107+J107</f>
        <v>65</v>
      </c>
      <c r="H107" s="79">
        <v>65</v>
      </c>
      <c r="I107" s="79">
        <v>0</v>
      </c>
      <c r="J107" s="79">
        <v>0</v>
      </c>
      <c r="K107" s="43">
        <f t="shared" si="7"/>
        <v>0.91549295774647887</v>
      </c>
      <c r="L107" s="38">
        <f>M107+N107+O107</f>
        <v>65</v>
      </c>
      <c r="M107" s="38">
        <v>65</v>
      </c>
      <c r="N107" s="38">
        <v>0</v>
      </c>
      <c r="O107" s="38">
        <v>0</v>
      </c>
      <c r="P107" s="43">
        <f t="shared" si="3"/>
        <v>0.91549295774647887</v>
      </c>
      <c r="Q107" s="57" t="s">
        <v>1394</v>
      </c>
    </row>
    <row r="108" spans="1:17" s="1" customFormat="1" ht="111" x14ac:dyDescent="0.25">
      <c r="A108" s="69" t="s">
        <v>1261</v>
      </c>
      <c r="B108" s="51" t="s">
        <v>163</v>
      </c>
      <c r="C108" s="38">
        <f t="shared" ref="C108:C116" si="63">D108+E108+F108</f>
        <v>478</v>
      </c>
      <c r="D108" s="38">
        <v>478</v>
      </c>
      <c r="E108" s="38">
        <v>0</v>
      </c>
      <c r="F108" s="38">
        <v>0</v>
      </c>
      <c r="G108" s="79">
        <f t="shared" ref="G108:G116" si="64">H108+I108+J108</f>
        <v>348.1</v>
      </c>
      <c r="H108" s="79">
        <v>348.1</v>
      </c>
      <c r="I108" s="79">
        <v>0</v>
      </c>
      <c r="J108" s="79">
        <v>0</v>
      </c>
      <c r="K108" s="43">
        <f t="shared" si="7"/>
        <v>0.72824267782426788</v>
      </c>
      <c r="L108" s="38">
        <f t="shared" ref="L108:L116" si="65">M108+N108+O108</f>
        <v>348.1</v>
      </c>
      <c r="M108" s="38">
        <v>348.1</v>
      </c>
      <c r="N108" s="38">
        <v>0</v>
      </c>
      <c r="O108" s="38">
        <v>0</v>
      </c>
      <c r="P108" s="43">
        <f t="shared" si="3"/>
        <v>0.72824267782426788</v>
      </c>
      <c r="Q108" s="57" t="s">
        <v>1395</v>
      </c>
    </row>
    <row r="109" spans="1:17" s="1" customFormat="1" ht="111" x14ac:dyDescent="0.25">
      <c r="A109" s="69" t="s">
        <v>1262</v>
      </c>
      <c r="B109" s="51" t="s">
        <v>164</v>
      </c>
      <c r="C109" s="38">
        <f t="shared" si="63"/>
        <v>150</v>
      </c>
      <c r="D109" s="38">
        <v>150</v>
      </c>
      <c r="E109" s="38">
        <v>0</v>
      </c>
      <c r="F109" s="38">
        <v>0</v>
      </c>
      <c r="G109" s="79">
        <f t="shared" si="64"/>
        <v>140.4</v>
      </c>
      <c r="H109" s="79">
        <v>140.4</v>
      </c>
      <c r="I109" s="79">
        <v>0</v>
      </c>
      <c r="J109" s="79">
        <v>0</v>
      </c>
      <c r="K109" s="43">
        <f t="shared" si="7"/>
        <v>0.93600000000000005</v>
      </c>
      <c r="L109" s="38">
        <f t="shared" si="65"/>
        <v>140.4</v>
      </c>
      <c r="M109" s="38">
        <v>140.4</v>
      </c>
      <c r="N109" s="38">
        <v>0</v>
      </c>
      <c r="O109" s="38">
        <v>0</v>
      </c>
      <c r="P109" s="43">
        <f t="shared" si="3"/>
        <v>0.93600000000000005</v>
      </c>
      <c r="Q109" s="57" t="s">
        <v>1398</v>
      </c>
    </row>
    <row r="110" spans="1:17" s="1" customFormat="1" ht="111" x14ac:dyDescent="0.25">
      <c r="A110" s="69" t="s">
        <v>1295</v>
      </c>
      <c r="B110" s="51" t="s">
        <v>165</v>
      </c>
      <c r="C110" s="38">
        <f t="shared" si="63"/>
        <v>2000</v>
      </c>
      <c r="D110" s="38">
        <v>2000</v>
      </c>
      <c r="E110" s="38">
        <v>0</v>
      </c>
      <c r="F110" s="38">
        <v>0</v>
      </c>
      <c r="G110" s="79">
        <f t="shared" si="64"/>
        <v>1860</v>
      </c>
      <c r="H110" s="79">
        <v>1860</v>
      </c>
      <c r="I110" s="79">
        <v>0</v>
      </c>
      <c r="J110" s="79">
        <v>0</v>
      </c>
      <c r="K110" s="43">
        <f t="shared" si="7"/>
        <v>0.93</v>
      </c>
      <c r="L110" s="38">
        <f t="shared" si="65"/>
        <v>1860</v>
      </c>
      <c r="M110" s="38">
        <v>1860</v>
      </c>
      <c r="N110" s="38">
        <v>0</v>
      </c>
      <c r="O110" s="38">
        <v>0</v>
      </c>
      <c r="P110" s="43">
        <f t="shared" si="3"/>
        <v>0.93</v>
      </c>
      <c r="Q110" s="57" t="s">
        <v>1397</v>
      </c>
    </row>
    <row r="111" spans="1:17" s="1" customFormat="1" ht="52.5" x14ac:dyDescent="0.25">
      <c r="A111" s="69" t="s">
        <v>1296</v>
      </c>
      <c r="B111" s="51" t="s">
        <v>166</v>
      </c>
      <c r="C111" s="38">
        <f t="shared" si="63"/>
        <v>0</v>
      </c>
      <c r="D111" s="38">
        <v>0</v>
      </c>
      <c r="E111" s="38">
        <v>0</v>
      </c>
      <c r="F111" s="38">
        <v>0</v>
      </c>
      <c r="G111" s="79">
        <f t="shared" si="64"/>
        <v>0</v>
      </c>
      <c r="H111" s="79">
        <v>0</v>
      </c>
      <c r="I111" s="79">
        <v>0</v>
      </c>
      <c r="J111" s="79">
        <v>0</v>
      </c>
      <c r="K111" s="43" t="s">
        <v>33</v>
      </c>
      <c r="L111" s="38">
        <f t="shared" si="65"/>
        <v>0</v>
      </c>
      <c r="M111" s="38">
        <v>0</v>
      </c>
      <c r="N111" s="38">
        <v>0</v>
      </c>
      <c r="O111" s="38">
        <v>0</v>
      </c>
      <c r="P111" s="43" t="s">
        <v>33</v>
      </c>
      <c r="Q111" s="57"/>
    </row>
    <row r="112" spans="1:17" s="1" customFormat="1" ht="194.25" customHeight="1" x14ac:dyDescent="0.25">
      <c r="A112" s="69" t="s">
        <v>1303</v>
      </c>
      <c r="B112" s="51" t="s">
        <v>167</v>
      </c>
      <c r="C112" s="38">
        <f t="shared" si="63"/>
        <v>300</v>
      </c>
      <c r="D112" s="38">
        <v>300</v>
      </c>
      <c r="E112" s="38">
        <v>0</v>
      </c>
      <c r="F112" s="38">
        <v>0</v>
      </c>
      <c r="G112" s="79">
        <f t="shared" si="64"/>
        <v>187.2</v>
      </c>
      <c r="H112" s="79">
        <v>187.2</v>
      </c>
      <c r="I112" s="79">
        <v>0</v>
      </c>
      <c r="J112" s="79">
        <v>0</v>
      </c>
      <c r="K112" s="43">
        <f t="shared" si="7"/>
        <v>0.624</v>
      </c>
      <c r="L112" s="38">
        <f t="shared" si="65"/>
        <v>187.2</v>
      </c>
      <c r="M112" s="38">
        <v>187.2</v>
      </c>
      <c r="N112" s="38">
        <v>0</v>
      </c>
      <c r="O112" s="38">
        <v>0</v>
      </c>
      <c r="P112" s="43">
        <f t="shared" si="3"/>
        <v>0.624</v>
      </c>
      <c r="Q112" s="57" t="s">
        <v>1396</v>
      </c>
    </row>
    <row r="113" spans="1:17" s="1" customFormat="1" ht="52.5" x14ac:dyDescent="0.25">
      <c r="A113" s="69" t="s">
        <v>1297</v>
      </c>
      <c r="B113" s="51" t="s">
        <v>168</v>
      </c>
      <c r="C113" s="38">
        <f t="shared" si="63"/>
        <v>1538</v>
      </c>
      <c r="D113" s="38">
        <v>1538</v>
      </c>
      <c r="E113" s="38">
        <v>0</v>
      </c>
      <c r="F113" s="38">
        <v>0</v>
      </c>
      <c r="G113" s="79">
        <f t="shared" si="64"/>
        <v>1538</v>
      </c>
      <c r="H113" s="79">
        <v>1538</v>
      </c>
      <c r="I113" s="79">
        <v>0</v>
      </c>
      <c r="J113" s="79">
        <v>0</v>
      </c>
      <c r="K113" s="43">
        <f t="shared" si="7"/>
        <v>1</v>
      </c>
      <c r="L113" s="38">
        <f t="shared" si="65"/>
        <v>1538</v>
      </c>
      <c r="M113" s="38">
        <v>1538</v>
      </c>
      <c r="N113" s="38">
        <v>0</v>
      </c>
      <c r="O113" s="38">
        <v>0</v>
      </c>
      <c r="P113" s="43">
        <f t="shared" si="3"/>
        <v>1</v>
      </c>
      <c r="Q113" s="57"/>
    </row>
    <row r="114" spans="1:17" s="1" customFormat="1" ht="111" x14ac:dyDescent="0.25">
      <c r="A114" s="69" t="s">
        <v>1298</v>
      </c>
      <c r="B114" s="51" t="s">
        <v>169</v>
      </c>
      <c r="C114" s="38">
        <f t="shared" si="63"/>
        <v>400</v>
      </c>
      <c r="D114" s="38">
        <v>400</v>
      </c>
      <c r="E114" s="38">
        <v>0</v>
      </c>
      <c r="F114" s="38">
        <v>0</v>
      </c>
      <c r="G114" s="79">
        <f t="shared" si="64"/>
        <v>215</v>
      </c>
      <c r="H114" s="79">
        <v>215</v>
      </c>
      <c r="I114" s="79">
        <v>0</v>
      </c>
      <c r="J114" s="79">
        <v>0</v>
      </c>
      <c r="K114" s="43">
        <f t="shared" si="7"/>
        <v>0.53749999999999998</v>
      </c>
      <c r="L114" s="38">
        <f t="shared" si="65"/>
        <v>215</v>
      </c>
      <c r="M114" s="38">
        <v>215</v>
      </c>
      <c r="N114" s="38">
        <v>0</v>
      </c>
      <c r="O114" s="38">
        <v>0</v>
      </c>
      <c r="P114" s="43">
        <f t="shared" si="3"/>
        <v>0.53749999999999998</v>
      </c>
      <c r="Q114" s="57" t="s">
        <v>1399</v>
      </c>
    </row>
    <row r="115" spans="1:17" s="1" customFormat="1" ht="111" x14ac:dyDescent="0.25">
      <c r="A115" s="69" t="s">
        <v>1299</v>
      </c>
      <c r="B115" s="51" t="s">
        <v>170</v>
      </c>
      <c r="C115" s="38">
        <f t="shared" si="63"/>
        <v>986</v>
      </c>
      <c r="D115" s="38">
        <v>986</v>
      </c>
      <c r="E115" s="38">
        <v>0</v>
      </c>
      <c r="F115" s="38">
        <v>0</v>
      </c>
      <c r="G115" s="79">
        <f t="shared" si="64"/>
        <v>858.6</v>
      </c>
      <c r="H115" s="79">
        <v>858.6</v>
      </c>
      <c r="I115" s="79">
        <v>0</v>
      </c>
      <c r="J115" s="79">
        <v>0</v>
      </c>
      <c r="K115" s="43">
        <f t="shared" si="7"/>
        <v>0.87079107505070996</v>
      </c>
      <c r="L115" s="38">
        <f t="shared" si="65"/>
        <v>858.6</v>
      </c>
      <c r="M115" s="38">
        <v>858.6</v>
      </c>
      <c r="N115" s="38">
        <v>0</v>
      </c>
      <c r="O115" s="38">
        <v>0</v>
      </c>
      <c r="P115" s="43">
        <f t="shared" si="3"/>
        <v>0.87079107505070996</v>
      </c>
      <c r="Q115" s="57" t="s">
        <v>1400</v>
      </c>
    </row>
    <row r="116" spans="1:17" s="1" customFormat="1" ht="111" x14ac:dyDescent="0.25">
      <c r="A116" s="69" t="s">
        <v>1300</v>
      </c>
      <c r="B116" s="51" t="s">
        <v>171</v>
      </c>
      <c r="C116" s="38">
        <f t="shared" si="63"/>
        <v>511</v>
      </c>
      <c r="D116" s="38">
        <v>511</v>
      </c>
      <c r="E116" s="38">
        <v>0</v>
      </c>
      <c r="F116" s="38">
        <v>0</v>
      </c>
      <c r="G116" s="79">
        <f t="shared" si="64"/>
        <v>288</v>
      </c>
      <c r="H116" s="79">
        <v>288</v>
      </c>
      <c r="I116" s="79">
        <v>0</v>
      </c>
      <c r="J116" s="79">
        <v>0</v>
      </c>
      <c r="K116" s="43">
        <f t="shared" si="7"/>
        <v>0.56360078277886494</v>
      </c>
      <c r="L116" s="38">
        <f t="shared" si="65"/>
        <v>288</v>
      </c>
      <c r="M116" s="38">
        <v>288</v>
      </c>
      <c r="N116" s="38">
        <v>0</v>
      </c>
      <c r="O116" s="38">
        <v>0</v>
      </c>
      <c r="P116" s="43">
        <f t="shared" si="3"/>
        <v>0.56360078277886494</v>
      </c>
      <c r="Q116" s="57" t="s">
        <v>1401</v>
      </c>
    </row>
    <row r="117" spans="1:17" s="1" customFormat="1" ht="54" x14ac:dyDescent="0.25">
      <c r="A117" s="69" t="s">
        <v>1168</v>
      </c>
      <c r="B117" s="33" t="s">
        <v>172</v>
      </c>
      <c r="C117" s="40">
        <f>C118+C120</f>
        <v>12774</v>
      </c>
      <c r="D117" s="40">
        <f t="shared" ref="D117:O117" si="66">D118+D120</f>
        <v>6018</v>
      </c>
      <c r="E117" s="40">
        <f t="shared" si="66"/>
        <v>6756</v>
      </c>
      <c r="F117" s="40">
        <f t="shared" si="66"/>
        <v>0</v>
      </c>
      <c r="G117" s="76">
        <f t="shared" si="66"/>
        <v>12735.5</v>
      </c>
      <c r="H117" s="76">
        <f t="shared" si="66"/>
        <v>5979.5</v>
      </c>
      <c r="I117" s="76">
        <f t="shared" si="66"/>
        <v>6756</v>
      </c>
      <c r="J117" s="76">
        <f t="shared" si="66"/>
        <v>0</v>
      </c>
      <c r="K117" s="43">
        <f t="shared" si="7"/>
        <v>0.996986065445436</v>
      </c>
      <c r="L117" s="40">
        <f t="shared" si="66"/>
        <v>12735.5</v>
      </c>
      <c r="M117" s="40">
        <f t="shared" si="66"/>
        <v>5979.5</v>
      </c>
      <c r="N117" s="40">
        <f t="shared" si="66"/>
        <v>6756</v>
      </c>
      <c r="O117" s="40">
        <f t="shared" si="66"/>
        <v>0</v>
      </c>
      <c r="P117" s="43">
        <f t="shared" si="3"/>
        <v>0.996986065445436</v>
      </c>
      <c r="Q117" s="57"/>
    </row>
    <row r="118" spans="1:17" s="1" customFormat="1" ht="121.5" customHeight="1" x14ac:dyDescent="0.25">
      <c r="A118" s="69" t="s">
        <v>1251</v>
      </c>
      <c r="B118" s="33" t="s">
        <v>173</v>
      </c>
      <c r="C118" s="40">
        <f>C119</f>
        <v>6018</v>
      </c>
      <c r="D118" s="40">
        <f t="shared" ref="D118:O118" si="67">D119</f>
        <v>6018</v>
      </c>
      <c r="E118" s="40">
        <f t="shared" si="67"/>
        <v>0</v>
      </c>
      <c r="F118" s="40">
        <f t="shared" si="67"/>
        <v>0</v>
      </c>
      <c r="G118" s="76">
        <f t="shared" si="67"/>
        <v>5979.5</v>
      </c>
      <c r="H118" s="76">
        <f t="shared" si="67"/>
        <v>5979.5</v>
      </c>
      <c r="I118" s="76">
        <f t="shared" si="67"/>
        <v>0</v>
      </c>
      <c r="J118" s="76">
        <f t="shared" si="67"/>
        <v>0</v>
      </c>
      <c r="K118" s="43">
        <f t="shared" si="7"/>
        <v>0.99360252575606511</v>
      </c>
      <c r="L118" s="40">
        <f t="shared" si="67"/>
        <v>5979.5</v>
      </c>
      <c r="M118" s="40">
        <f t="shared" si="67"/>
        <v>5979.5</v>
      </c>
      <c r="N118" s="40">
        <f t="shared" si="67"/>
        <v>0</v>
      </c>
      <c r="O118" s="40">
        <f t="shared" si="67"/>
        <v>0</v>
      </c>
      <c r="P118" s="43">
        <f t="shared" si="3"/>
        <v>0.99360252575606511</v>
      </c>
      <c r="Q118" s="57"/>
    </row>
    <row r="119" spans="1:17" s="1" customFormat="1" ht="110.25" customHeight="1" x14ac:dyDescent="0.25">
      <c r="A119" s="69" t="s">
        <v>1061</v>
      </c>
      <c r="B119" s="49" t="s">
        <v>174</v>
      </c>
      <c r="C119" s="38">
        <f>D119+E119+F119</f>
        <v>6018</v>
      </c>
      <c r="D119" s="38">
        <v>6018</v>
      </c>
      <c r="E119" s="38">
        <v>0</v>
      </c>
      <c r="F119" s="38">
        <v>0</v>
      </c>
      <c r="G119" s="79">
        <f>H119+J119+I119</f>
        <v>5979.5</v>
      </c>
      <c r="H119" s="79">
        <v>5979.5</v>
      </c>
      <c r="I119" s="79">
        <v>0</v>
      </c>
      <c r="J119" s="79">
        <v>0</v>
      </c>
      <c r="K119" s="43">
        <f t="shared" si="7"/>
        <v>0.99360252575606511</v>
      </c>
      <c r="L119" s="38">
        <f>M119+N119+O119</f>
        <v>5979.5</v>
      </c>
      <c r="M119" s="38">
        <v>5979.5</v>
      </c>
      <c r="N119" s="38">
        <v>0</v>
      </c>
      <c r="O119" s="38">
        <v>0</v>
      </c>
      <c r="P119" s="43">
        <f t="shared" si="3"/>
        <v>0.99360252575606511</v>
      </c>
      <c r="Q119" s="57"/>
    </row>
    <row r="120" spans="1:17" s="1" customFormat="1" ht="231" customHeight="1" x14ac:dyDescent="0.25">
      <c r="A120" s="69" t="s">
        <v>1034</v>
      </c>
      <c r="B120" s="33" t="s">
        <v>175</v>
      </c>
      <c r="C120" s="40">
        <f>C121</f>
        <v>6756</v>
      </c>
      <c r="D120" s="40">
        <f t="shared" ref="D120:O120" si="68">D121</f>
        <v>0</v>
      </c>
      <c r="E120" s="40">
        <f t="shared" si="68"/>
        <v>6756</v>
      </c>
      <c r="F120" s="40">
        <f t="shared" si="68"/>
        <v>0</v>
      </c>
      <c r="G120" s="76">
        <f t="shared" si="68"/>
        <v>6756</v>
      </c>
      <c r="H120" s="76">
        <f t="shared" si="68"/>
        <v>0</v>
      </c>
      <c r="I120" s="76">
        <f t="shared" si="68"/>
        <v>6756</v>
      </c>
      <c r="J120" s="76">
        <f t="shared" si="68"/>
        <v>0</v>
      </c>
      <c r="K120" s="43">
        <f t="shared" si="7"/>
        <v>1</v>
      </c>
      <c r="L120" s="40">
        <f t="shared" si="68"/>
        <v>6756</v>
      </c>
      <c r="M120" s="40">
        <f t="shared" si="68"/>
        <v>0</v>
      </c>
      <c r="N120" s="40">
        <f t="shared" si="68"/>
        <v>6756</v>
      </c>
      <c r="O120" s="40">
        <f t="shared" si="68"/>
        <v>0</v>
      </c>
      <c r="P120" s="43">
        <f t="shared" si="3"/>
        <v>1</v>
      </c>
      <c r="Q120" s="57"/>
    </row>
    <row r="121" spans="1:17" s="1" customFormat="1" ht="166.5" x14ac:dyDescent="0.25">
      <c r="A121" s="69" t="s">
        <v>1035</v>
      </c>
      <c r="B121" s="49" t="s">
        <v>176</v>
      </c>
      <c r="C121" s="38">
        <f>D121+E121+F121</f>
        <v>6756</v>
      </c>
      <c r="D121" s="38">
        <v>0</v>
      </c>
      <c r="E121" s="38">
        <v>6756</v>
      </c>
      <c r="F121" s="38">
        <v>0</v>
      </c>
      <c r="G121" s="79">
        <f>H121+I121+J121</f>
        <v>6756</v>
      </c>
      <c r="H121" s="79">
        <v>0</v>
      </c>
      <c r="I121" s="79">
        <v>6756</v>
      </c>
      <c r="J121" s="79">
        <v>0</v>
      </c>
      <c r="K121" s="43">
        <f t="shared" si="7"/>
        <v>1</v>
      </c>
      <c r="L121" s="38">
        <f>M121+N121+O121</f>
        <v>6756</v>
      </c>
      <c r="M121" s="38">
        <v>0</v>
      </c>
      <c r="N121" s="38">
        <v>6756</v>
      </c>
      <c r="O121" s="38">
        <v>0</v>
      </c>
      <c r="P121" s="43">
        <f t="shared" si="3"/>
        <v>1</v>
      </c>
      <c r="Q121" s="57"/>
    </row>
    <row r="122" spans="1:17" s="1" customFormat="1" ht="54" x14ac:dyDescent="0.25">
      <c r="A122" s="69" t="s">
        <v>1304</v>
      </c>
      <c r="B122" s="33" t="s">
        <v>177</v>
      </c>
      <c r="C122" s="40">
        <f>C123</f>
        <v>15479.9</v>
      </c>
      <c r="D122" s="40">
        <f t="shared" ref="D122:O124" si="69">D123</f>
        <v>15479.9</v>
      </c>
      <c r="E122" s="40">
        <f t="shared" si="69"/>
        <v>0</v>
      </c>
      <c r="F122" s="40">
        <f t="shared" si="69"/>
        <v>0</v>
      </c>
      <c r="G122" s="76">
        <f t="shared" si="69"/>
        <v>14905.2</v>
      </c>
      <c r="H122" s="76">
        <f t="shared" si="69"/>
        <v>14905.2</v>
      </c>
      <c r="I122" s="76">
        <f t="shared" si="69"/>
        <v>0</v>
      </c>
      <c r="J122" s="76">
        <f t="shared" si="69"/>
        <v>0</v>
      </c>
      <c r="K122" s="43">
        <f t="shared" si="7"/>
        <v>0.96287443717336685</v>
      </c>
      <c r="L122" s="40">
        <f t="shared" si="69"/>
        <v>14905.2</v>
      </c>
      <c r="M122" s="40">
        <f t="shared" si="69"/>
        <v>14905.2</v>
      </c>
      <c r="N122" s="40">
        <f t="shared" si="69"/>
        <v>0</v>
      </c>
      <c r="O122" s="40">
        <f t="shared" si="69"/>
        <v>0</v>
      </c>
      <c r="P122" s="43">
        <f t="shared" si="3"/>
        <v>0.96287443717336685</v>
      </c>
      <c r="Q122" s="57"/>
    </row>
    <row r="123" spans="1:17" s="1" customFormat="1" ht="124.5" customHeight="1" x14ac:dyDescent="0.25">
      <c r="A123" s="69" t="s">
        <v>1251</v>
      </c>
      <c r="B123" s="33" t="s">
        <v>178</v>
      </c>
      <c r="C123" s="40">
        <f>C124+C126</f>
        <v>15479.9</v>
      </c>
      <c r="D123" s="40">
        <f t="shared" ref="D123:O123" si="70">D124+D126</f>
        <v>15479.9</v>
      </c>
      <c r="E123" s="40">
        <f t="shared" si="70"/>
        <v>0</v>
      </c>
      <c r="F123" s="40">
        <f t="shared" si="70"/>
        <v>0</v>
      </c>
      <c r="G123" s="76">
        <f t="shared" si="70"/>
        <v>14905.2</v>
      </c>
      <c r="H123" s="76">
        <f t="shared" si="70"/>
        <v>14905.2</v>
      </c>
      <c r="I123" s="76">
        <f t="shared" si="70"/>
        <v>0</v>
      </c>
      <c r="J123" s="76">
        <f t="shared" si="70"/>
        <v>0</v>
      </c>
      <c r="K123" s="43">
        <f t="shared" si="7"/>
        <v>0.96287443717336685</v>
      </c>
      <c r="L123" s="40">
        <f t="shared" si="70"/>
        <v>14905.2</v>
      </c>
      <c r="M123" s="40">
        <f t="shared" si="70"/>
        <v>14905.2</v>
      </c>
      <c r="N123" s="40">
        <f t="shared" si="70"/>
        <v>0</v>
      </c>
      <c r="O123" s="40">
        <f t="shared" si="70"/>
        <v>0</v>
      </c>
      <c r="P123" s="43">
        <f t="shared" ref="P123:P135" si="71">L123/C123</f>
        <v>0.96287443717336685</v>
      </c>
      <c r="Q123" s="57"/>
    </row>
    <row r="124" spans="1:17" s="1" customFormat="1" ht="83.25" x14ac:dyDescent="0.25">
      <c r="A124" s="69" t="s">
        <v>1030</v>
      </c>
      <c r="B124" s="49" t="s">
        <v>179</v>
      </c>
      <c r="C124" s="40">
        <f>C125</f>
        <v>15079.9</v>
      </c>
      <c r="D124" s="40">
        <f t="shared" si="69"/>
        <v>15079.9</v>
      </c>
      <c r="E124" s="40">
        <f t="shared" si="69"/>
        <v>0</v>
      </c>
      <c r="F124" s="40">
        <f t="shared" si="69"/>
        <v>0</v>
      </c>
      <c r="G124" s="76">
        <f t="shared" si="69"/>
        <v>14804.2</v>
      </c>
      <c r="H124" s="76">
        <f t="shared" si="69"/>
        <v>14804.2</v>
      </c>
      <c r="I124" s="76">
        <f t="shared" si="69"/>
        <v>0</v>
      </c>
      <c r="J124" s="76">
        <f t="shared" si="69"/>
        <v>0</v>
      </c>
      <c r="K124" s="43">
        <f t="shared" si="7"/>
        <v>0.98171738539380238</v>
      </c>
      <c r="L124" s="40">
        <f t="shared" si="69"/>
        <v>14804.2</v>
      </c>
      <c r="M124" s="40">
        <f t="shared" si="69"/>
        <v>14804.2</v>
      </c>
      <c r="N124" s="40">
        <f t="shared" si="69"/>
        <v>0</v>
      </c>
      <c r="O124" s="40">
        <f t="shared" si="69"/>
        <v>0</v>
      </c>
      <c r="P124" s="43">
        <f t="shared" si="71"/>
        <v>0.98171738539380238</v>
      </c>
      <c r="Q124" s="57"/>
    </row>
    <row r="125" spans="1:17" s="1" customFormat="1" ht="83.25" x14ac:dyDescent="0.25">
      <c r="A125" s="69" t="s">
        <v>1145</v>
      </c>
      <c r="B125" s="49" t="s">
        <v>180</v>
      </c>
      <c r="C125" s="38">
        <f>D125+E125+F125</f>
        <v>15079.9</v>
      </c>
      <c r="D125" s="38">
        <v>15079.9</v>
      </c>
      <c r="E125" s="38">
        <v>0</v>
      </c>
      <c r="F125" s="38">
        <v>0</v>
      </c>
      <c r="G125" s="79">
        <f>H125+I125+J125</f>
        <v>14804.2</v>
      </c>
      <c r="H125" s="79">
        <v>14804.2</v>
      </c>
      <c r="I125" s="79">
        <v>0</v>
      </c>
      <c r="J125" s="79">
        <v>0</v>
      </c>
      <c r="K125" s="43">
        <f t="shared" si="7"/>
        <v>0.98171738539380238</v>
      </c>
      <c r="L125" s="38">
        <f>M125+N125+O125</f>
        <v>14804.2</v>
      </c>
      <c r="M125" s="38">
        <v>14804.2</v>
      </c>
      <c r="N125" s="38">
        <v>0</v>
      </c>
      <c r="O125" s="38">
        <v>0</v>
      </c>
      <c r="P125" s="43">
        <f t="shared" si="71"/>
        <v>0.98171738539380238</v>
      </c>
      <c r="Q125" s="57"/>
    </row>
    <row r="126" spans="1:17" s="1" customFormat="1" ht="55.5" x14ac:dyDescent="0.25">
      <c r="A126" s="69" t="s">
        <v>1031</v>
      </c>
      <c r="B126" s="49" t="s">
        <v>181</v>
      </c>
      <c r="C126" s="40">
        <f>C127</f>
        <v>400</v>
      </c>
      <c r="D126" s="40">
        <f t="shared" ref="D126:O126" si="72">D127</f>
        <v>400</v>
      </c>
      <c r="E126" s="40">
        <f t="shared" si="72"/>
        <v>0</v>
      </c>
      <c r="F126" s="40">
        <f t="shared" si="72"/>
        <v>0</v>
      </c>
      <c r="G126" s="76">
        <f t="shared" si="72"/>
        <v>101</v>
      </c>
      <c r="H126" s="76">
        <f t="shared" si="72"/>
        <v>101</v>
      </c>
      <c r="I126" s="76">
        <f t="shared" si="72"/>
        <v>0</v>
      </c>
      <c r="J126" s="76">
        <f t="shared" si="72"/>
        <v>0</v>
      </c>
      <c r="K126" s="43">
        <f t="shared" si="7"/>
        <v>0.2525</v>
      </c>
      <c r="L126" s="40">
        <f t="shared" si="72"/>
        <v>101</v>
      </c>
      <c r="M126" s="40">
        <f t="shared" si="72"/>
        <v>101</v>
      </c>
      <c r="N126" s="40">
        <f t="shared" si="72"/>
        <v>0</v>
      </c>
      <c r="O126" s="40">
        <f t="shared" si="72"/>
        <v>0</v>
      </c>
      <c r="P126" s="43">
        <f t="shared" si="71"/>
        <v>0.2525</v>
      </c>
      <c r="Q126" s="57"/>
    </row>
    <row r="127" spans="1:17" s="1" customFormat="1" ht="388.5" x14ac:dyDescent="0.25">
      <c r="A127" s="69" t="s">
        <v>1157</v>
      </c>
      <c r="B127" s="49" t="s">
        <v>182</v>
      </c>
      <c r="C127" s="38">
        <f>D127+E127+F127</f>
        <v>400</v>
      </c>
      <c r="D127" s="38">
        <v>400</v>
      </c>
      <c r="E127" s="38">
        <v>0</v>
      </c>
      <c r="F127" s="38">
        <v>0</v>
      </c>
      <c r="G127" s="79">
        <f>H127+I127+J127</f>
        <v>101</v>
      </c>
      <c r="H127" s="79">
        <v>101</v>
      </c>
      <c r="I127" s="79">
        <v>0</v>
      </c>
      <c r="J127" s="79">
        <v>0</v>
      </c>
      <c r="K127" s="43">
        <f t="shared" si="7"/>
        <v>0.2525</v>
      </c>
      <c r="L127" s="38">
        <f>M127+N127+O127</f>
        <v>101</v>
      </c>
      <c r="M127" s="38">
        <v>101</v>
      </c>
      <c r="N127" s="38">
        <v>0</v>
      </c>
      <c r="O127" s="38">
        <v>0</v>
      </c>
      <c r="P127" s="43">
        <f t="shared" si="71"/>
        <v>0.2525</v>
      </c>
      <c r="Q127" s="57" t="s">
        <v>1402</v>
      </c>
    </row>
    <row r="128" spans="1:17" s="1" customFormat="1" ht="73.5" customHeight="1" x14ac:dyDescent="0.25">
      <c r="A128" s="69" t="s">
        <v>1305</v>
      </c>
      <c r="B128" s="33" t="s">
        <v>183</v>
      </c>
      <c r="C128" s="40">
        <f>C129</f>
        <v>992</v>
      </c>
      <c r="D128" s="40">
        <f t="shared" ref="D128:O129" si="73">D129</f>
        <v>992</v>
      </c>
      <c r="E128" s="40">
        <f t="shared" si="73"/>
        <v>0</v>
      </c>
      <c r="F128" s="40">
        <f t="shared" si="73"/>
        <v>0</v>
      </c>
      <c r="G128" s="76">
        <f t="shared" si="73"/>
        <v>801.7</v>
      </c>
      <c r="H128" s="76">
        <f t="shared" si="73"/>
        <v>801.7</v>
      </c>
      <c r="I128" s="76">
        <f t="shared" si="73"/>
        <v>0</v>
      </c>
      <c r="J128" s="76">
        <f t="shared" si="73"/>
        <v>0</v>
      </c>
      <c r="K128" s="43">
        <f t="shared" si="7"/>
        <v>0.80816532258064522</v>
      </c>
      <c r="L128" s="40">
        <f t="shared" si="73"/>
        <v>801.7</v>
      </c>
      <c r="M128" s="40">
        <f t="shared" si="73"/>
        <v>801.7</v>
      </c>
      <c r="N128" s="40">
        <f t="shared" si="73"/>
        <v>0</v>
      </c>
      <c r="O128" s="40">
        <f t="shared" si="73"/>
        <v>0</v>
      </c>
      <c r="P128" s="43">
        <f t="shared" si="71"/>
        <v>0.80816532258064522</v>
      </c>
      <c r="Q128" s="57"/>
    </row>
    <row r="129" spans="1:17" s="1" customFormat="1" ht="81" x14ac:dyDescent="0.25">
      <c r="A129" s="69" t="s">
        <v>1251</v>
      </c>
      <c r="B129" s="33" t="s">
        <v>184</v>
      </c>
      <c r="C129" s="40">
        <f>C130</f>
        <v>992</v>
      </c>
      <c r="D129" s="40">
        <f t="shared" si="73"/>
        <v>992</v>
      </c>
      <c r="E129" s="40">
        <f t="shared" si="73"/>
        <v>0</v>
      </c>
      <c r="F129" s="40">
        <f t="shared" si="73"/>
        <v>0</v>
      </c>
      <c r="G129" s="76">
        <f t="shared" si="73"/>
        <v>801.7</v>
      </c>
      <c r="H129" s="76">
        <f t="shared" si="73"/>
        <v>801.7</v>
      </c>
      <c r="I129" s="76">
        <f t="shared" si="73"/>
        <v>0</v>
      </c>
      <c r="J129" s="76">
        <f t="shared" si="73"/>
        <v>0</v>
      </c>
      <c r="K129" s="43">
        <f t="shared" si="7"/>
        <v>0.80816532258064522</v>
      </c>
      <c r="L129" s="40">
        <f t="shared" si="73"/>
        <v>801.7</v>
      </c>
      <c r="M129" s="40">
        <f t="shared" si="73"/>
        <v>801.7</v>
      </c>
      <c r="N129" s="40">
        <f t="shared" si="73"/>
        <v>0</v>
      </c>
      <c r="O129" s="40">
        <f t="shared" si="73"/>
        <v>0</v>
      </c>
      <c r="P129" s="43">
        <f t="shared" si="71"/>
        <v>0.80816532258064522</v>
      </c>
      <c r="Q129" s="57"/>
    </row>
    <row r="130" spans="1:17" s="1" customFormat="1" ht="55.5" x14ac:dyDescent="0.25">
      <c r="A130" s="32" t="s">
        <v>1031</v>
      </c>
      <c r="B130" s="49" t="s">
        <v>185</v>
      </c>
      <c r="C130" s="40">
        <f>C131+C132+C133</f>
        <v>992</v>
      </c>
      <c r="D130" s="40">
        <f t="shared" ref="D130:O130" si="74">D131+D132+D133</f>
        <v>992</v>
      </c>
      <c r="E130" s="40">
        <f t="shared" si="74"/>
        <v>0</v>
      </c>
      <c r="F130" s="40">
        <f t="shared" si="74"/>
        <v>0</v>
      </c>
      <c r="G130" s="76">
        <f t="shared" si="74"/>
        <v>801.7</v>
      </c>
      <c r="H130" s="76">
        <f t="shared" si="74"/>
        <v>801.7</v>
      </c>
      <c r="I130" s="76">
        <f t="shared" si="74"/>
        <v>0</v>
      </c>
      <c r="J130" s="76">
        <f t="shared" si="74"/>
        <v>0</v>
      </c>
      <c r="K130" s="43">
        <f t="shared" si="7"/>
        <v>0.80816532258064522</v>
      </c>
      <c r="L130" s="40">
        <f t="shared" si="74"/>
        <v>801.7</v>
      </c>
      <c r="M130" s="40">
        <f t="shared" si="74"/>
        <v>801.7</v>
      </c>
      <c r="N130" s="40">
        <f t="shared" si="74"/>
        <v>0</v>
      </c>
      <c r="O130" s="40">
        <f t="shared" si="74"/>
        <v>0</v>
      </c>
      <c r="P130" s="43">
        <f t="shared" si="71"/>
        <v>0.80816532258064522</v>
      </c>
      <c r="Q130" s="57"/>
    </row>
    <row r="131" spans="1:17" s="1" customFormat="1" ht="111" x14ac:dyDescent="0.25">
      <c r="A131" s="32" t="s">
        <v>1157</v>
      </c>
      <c r="B131" s="49" t="s">
        <v>186</v>
      </c>
      <c r="C131" s="38">
        <f t="shared" ref="C131:C132" si="75">D131+E131+F131</f>
        <v>882</v>
      </c>
      <c r="D131" s="38">
        <v>882</v>
      </c>
      <c r="E131" s="38">
        <v>0</v>
      </c>
      <c r="F131" s="38">
        <v>0</v>
      </c>
      <c r="G131" s="79">
        <f t="shared" ref="G131:G132" si="76">H131+I131+J131</f>
        <v>792</v>
      </c>
      <c r="H131" s="79">
        <v>792</v>
      </c>
      <c r="I131" s="79">
        <v>0</v>
      </c>
      <c r="J131" s="79">
        <v>0</v>
      </c>
      <c r="K131" s="43">
        <f t="shared" ref="K131:K135" si="77">G131/C131</f>
        <v>0.89795918367346939</v>
      </c>
      <c r="L131" s="38">
        <f t="shared" ref="L131:L132" si="78">M131+N131+O131</f>
        <v>792</v>
      </c>
      <c r="M131" s="38">
        <v>792</v>
      </c>
      <c r="N131" s="38">
        <v>0</v>
      </c>
      <c r="O131" s="38">
        <v>0</v>
      </c>
      <c r="P131" s="43">
        <f t="shared" si="71"/>
        <v>0.89795918367346939</v>
      </c>
      <c r="Q131" s="57" t="s">
        <v>1403</v>
      </c>
    </row>
    <row r="132" spans="1:17" s="1" customFormat="1" ht="55.5" x14ac:dyDescent="0.25">
      <c r="A132" s="32" t="s">
        <v>1169</v>
      </c>
      <c r="B132" s="49" t="s">
        <v>187</v>
      </c>
      <c r="C132" s="38">
        <f t="shared" si="75"/>
        <v>10</v>
      </c>
      <c r="D132" s="38">
        <v>10</v>
      </c>
      <c r="E132" s="38">
        <v>0</v>
      </c>
      <c r="F132" s="38">
        <v>0</v>
      </c>
      <c r="G132" s="79">
        <f t="shared" si="76"/>
        <v>9.6999999999999993</v>
      </c>
      <c r="H132" s="79">
        <v>9.6999999999999993</v>
      </c>
      <c r="I132" s="79">
        <v>0</v>
      </c>
      <c r="J132" s="79">
        <v>0</v>
      </c>
      <c r="K132" s="43">
        <f t="shared" si="77"/>
        <v>0.97</v>
      </c>
      <c r="L132" s="38">
        <f t="shared" si="78"/>
        <v>9.6999999999999993</v>
      </c>
      <c r="M132" s="38">
        <v>9.6999999999999993</v>
      </c>
      <c r="N132" s="38">
        <v>0</v>
      </c>
      <c r="O132" s="38">
        <v>0</v>
      </c>
      <c r="P132" s="43">
        <f t="shared" si="71"/>
        <v>0.97</v>
      </c>
      <c r="Q132" s="57"/>
    </row>
    <row r="133" spans="1:17" s="1" customFormat="1" ht="113.25" customHeight="1" x14ac:dyDescent="0.25">
      <c r="A133" s="32" t="s">
        <v>1158</v>
      </c>
      <c r="B133" s="49" t="s">
        <v>188</v>
      </c>
      <c r="C133" s="38">
        <f>D133+E133+F133</f>
        <v>100</v>
      </c>
      <c r="D133" s="38">
        <v>100</v>
      </c>
      <c r="E133" s="38">
        <v>0</v>
      </c>
      <c r="F133" s="38">
        <v>0</v>
      </c>
      <c r="G133" s="79">
        <f>H133+I133+J133</f>
        <v>0</v>
      </c>
      <c r="H133" s="79">
        <v>0</v>
      </c>
      <c r="I133" s="79">
        <v>0</v>
      </c>
      <c r="J133" s="79">
        <v>0</v>
      </c>
      <c r="K133" s="43">
        <f t="shared" si="77"/>
        <v>0</v>
      </c>
      <c r="L133" s="38">
        <f>M133+N133+O133</f>
        <v>0</v>
      </c>
      <c r="M133" s="38">
        <v>0</v>
      </c>
      <c r="N133" s="38">
        <v>0</v>
      </c>
      <c r="O133" s="38">
        <v>0</v>
      </c>
      <c r="P133" s="43">
        <f t="shared" si="71"/>
        <v>0</v>
      </c>
      <c r="Q133" s="57" t="s">
        <v>1404</v>
      </c>
    </row>
    <row r="134" spans="1:17" s="1" customFormat="1" ht="72" customHeight="1" x14ac:dyDescent="0.25">
      <c r="A134" s="22" t="s">
        <v>9</v>
      </c>
      <c r="B134" s="47" t="s">
        <v>53</v>
      </c>
      <c r="C134" s="35">
        <f t="shared" ref="C134:J134" si="79">C135+C165+C214+C255+C258</f>
        <v>4721692.6000000006</v>
      </c>
      <c r="D134" s="35">
        <f t="shared" si="79"/>
        <v>1484082.5999999999</v>
      </c>
      <c r="E134" s="35">
        <f t="shared" si="79"/>
        <v>3086356</v>
      </c>
      <c r="F134" s="35">
        <f t="shared" si="79"/>
        <v>151254</v>
      </c>
      <c r="G134" s="35">
        <f t="shared" si="79"/>
        <v>4625947.8</v>
      </c>
      <c r="H134" s="35">
        <f t="shared" si="79"/>
        <v>1460255.8</v>
      </c>
      <c r="I134" s="35">
        <f t="shared" si="79"/>
        <v>3066444.5</v>
      </c>
      <c r="J134" s="35">
        <f t="shared" si="79"/>
        <v>99247.5</v>
      </c>
      <c r="K134" s="42">
        <f t="shared" si="77"/>
        <v>0.97972235634314675</v>
      </c>
      <c r="L134" s="35">
        <f>L135+L165+L214+L255+L258</f>
        <v>4625947.8</v>
      </c>
      <c r="M134" s="35">
        <f>M135+M165+M214+M255+M258</f>
        <v>1460255.8</v>
      </c>
      <c r="N134" s="35">
        <f>N135+N165+N214+N255+N258</f>
        <v>3066444.5</v>
      </c>
      <c r="O134" s="35">
        <f>O135+O165+O214+O255+O258</f>
        <v>99247.5</v>
      </c>
      <c r="P134" s="42">
        <f t="shared" si="71"/>
        <v>0.97972235634314675</v>
      </c>
      <c r="Q134" s="63"/>
    </row>
    <row r="135" spans="1:17" s="1" customFormat="1" ht="33" x14ac:dyDescent="0.25">
      <c r="A135" s="69" t="s">
        <v>6</v>
      </c>
      <c r="B135" s="46" t="s">
        <v>189</v>
      </c>
      <c r="C135" s="40">
        <f>C136+C141+C163</f>
        <v>1941923.3</v>
      </c>
      <c r="D135" s="40">
        <f t="shared" ref="D135:O135" si="80">D136+D141+D163</f>
        <v>580875.30000000005</v>
      </c>
      <c r="E135" s="40">
        <f t="shared" si="80"/>
        <v>1332348</v>
      </c>
      <c r="F135" s="40">
        <f t="shared" si="80"/>
        <v>28700</v>
      </c>
      <c r="G135" s="76">
        <f t="shared" si="80"/>
        <v>1904184.7000000002</v>
      </c>
      <c r="H135" s="76">
        <f t="shared" si="80"/>
        <v>572443.20000000007</v>
      </c>
      <c r="I135" s="76">
        <f t="shared" si="80"/>
        <v>1317855.1000000001</v>
      </c>
      <c r="J135" s="76">
        <f t="shared" si="80"/>
        <v>13886.4</v>
      </c>
      <c r="K135" s="43">
        <f t="shared" si="77"/>
        <v>0.98056637973291738</v>
      </c>
      <c r="L135" s="40">
        <f t="shared" si="80"/>
        <v>1904184.7000000002</v>
      </c>
      <c r="M135" s="40">
        <f t="shared" si="80"/>
        <v>572443.20000000007</v>
      </c>
      <c r="N135" s="40">
        <f t="shared" si="80"/>
        <v>1317855.1000000001</v>
      </c>
      <c r="O135" s="40">
        <f t="shared" si="80"/>
        <v>13886.4</v>
      </c>
      <c r="P135" s="43">
        <f t="shared" si="71"/>
        <v>0.98056637973291738</v>
      </c>
      <c r="Q135" s="57"/>
    </row>
    <row r="136" spans="1:17" s="1" customFormat="1" ht="81" x14ac:dyDescent="0.25">
      <c r="A136" s="69" t="s">
        <v>1251</v>
      </c>
      <c r="B136" s="46" t="s">
        <v>194</v>
      </c>
      <c r="C136" s="40">
        <f>C137+C138+C139+C140</f>
        <v>0</v>
      </c>
      <c r="D136" s="40">
        <f t="shared" ref="D136:O136" si="81">D137+D138+D139+D140</f>
        <v>0</v>
      </c>
      <c r="E136" s="40">
        <f t="shared" si="81"/>
        <v>0</v>
      </c>
      <c r="F136" s="40">
        <f t="shared" si="81"/>
        <v>0</v>
      </c>
      <c r="G136" s="76">
        <f t="shared" si="81"/>
        <v>0</v>
      </c>
      <c r="H136" s="76">
        <f t="shared" si="81"/>
        <v>0</v>
      </c>
      <c r="I136" s="76">
        <f t="shared" si="81"/>
        <v>0</v>
      </c>
      <c r="J136" s="76">
        <f t="shared" si="81"/>
        <v>0</v>
      </c>
      <c r="K136" s="43" t="s">
        <v>33</v>
      </c>
      <c r="L136" s="40">
        <f t="shared" si="81"/>
        <v>0</v>
      </c>
      <c r="M136" s="40">
        <f t="shared" si="81"/>
        <v>0</v>
      </c>
      <c r="N136" s="40">
        <f t="shared" si="81"/>
        <v>0</v>
      </c>
      <c r="O136" s="40">
        <f t="shared" si="81"/>
        <v>0</v>
      </c>
      <c r="P136" s="43" t="s">
        <v>33</v>
      </c>
      <c r="Q136" s="57"/>
    </row>
    <row r="137" spans="1:17" s="1" customFormat="1" ht="111" x14ac:dyDescent="0.25">
      <c r="A137" s="69" t="s">
        <v>1030</v>
      </c>
      <c r="B137" s="53" t="s">
        <v>195</v>
      </c>
      <c r="C137" s="38">
        <f>D137+E137+F137</f>
        <v>0</v>
      </c>
      <c r="D137" s="38">
        <v>0</v>
      </c>
      <c r="E137" s="38">
        <v>0</v>
      </c>
      <c r="F137" s="38">
        <v>0</v>
      </c>
      <c r="G137" s="79">
        <f>H137+I137+J137</f>
        <v>0</v>
      </c>
      <c r="H137" s="79">
        <v>0</v>
      </c>
      <c r="I137" s="79">
        <v>0</v>
      </c>
      <c r="J137" s="79">
        <v>0</v>
      </c>
      <c r="K137" s="43" t="s">
        <v>33</v>
      </c>
      <c r="L137" s="38">
        <f>M137+N137+O137</f>
        <v>0</v>
      </c>
      <c r="M137" s="38">
        <v>0</v>
      </c>
      <c r="N137" s="38">
        <v>0</v>
      </c>
      <c r="O137" s="38">
        <v>0</v>
      </c>
      <c r="P137" s="43" t="s">
        <v>33</v>
      </c>
      <c r="Q137" s="57"/>
    </row>
    <row r="138" spans="1:17" s="1" customFormat="1" ht="194.25" x14ac:dyDescent="0.25">
      <c r="A138" s="69" t="s">
        <v>1031</v>
      </c>
      <c r="B138" s="53" t="s">
        <v>196</v>
      </c>
      <c r="C138" s="38">
        <f t="shared" ref="C138:C140" si="82">D138+E138+F138</f>
        <v>0</v>
      </c>
      <c r="D138" s="38">
        <v>0</v>
      </c>
      <c r="E138" s="38">
        <v>0</v>
      </c>
      <c r="F138" s="38">
        <v>0</v>
      </c>
      <c r="G138" s="79">
        <f t="shared" ref="G138:G140" si="83">H138+I138+J138</f>
        <v>0</v>
      </c>
      <c r="H138" s="79">
        <v>0</v>
      </c>
      <c r="I138" s="79">
        <v>0</v>
      </c>
      <c r="J138" s="79">
        <v>0</v>
      </c>
      <c r="K138" s="43" t="s">
        <v>33</v>
      </c>
      <c r="L138" s="38">
        <f t="shared" ref="L138:L140" si="84">M138+N138+O138</f>
        <v>0</v>
      </c>
      <c r="M138" s="38">
        <v>0</v>
      </c>
      <c r="N138" s="38">
        <v>0</v>
      </c>
      <c r="O138" s="38">
        <v>0</v>
      </c>
      <c r="P138" s="43" t="s">
        <v>33</v>
      </c>
      <c r="Q138" s="57"/>
    </row>
    <row r="139" spans="1:17" s="1" customFormat="1" ht="111" x14ac:dyDescent="0.25">
      <c r="A139" s="69" t="s">
        <v>1032</v>
      </c>
      <c r="B139" s="53" t="s">
        <v>197</v>
      </c>
      <c r="C139" s="38">
        <f t="shared" si="82"/>
        <v>0</v>
      </c>
      <c r="D139" s="38">
        <v>0</v>
      </c>
      <c r="E139" s="38">
        <v>0</v>
      </c>
      <c r="F139" s="38">
        <v>0</v>
      </c>
      <c r="G139" s="79">
        <f t="shared" si="83"/>
        <v>0</v>
      </c>
      <c r="H139" s="79">
        <v>0</v>
      </c>
      <c r="I139" s="79">
        <v>0</v>
      </c>
      <c r="J139" s="79">
        <v>0</v>
      </c>
      <c r="K139" s="43" t="s">
        <v>33</v>
      </c>
      <c r="L139" s="38">
        <f t="shared" si="84"/>
        <v>0</v>
      </c>
      <c r="M139" s="38">
        <v>0</v>
      </c>
      <c r="N139" s="38">
        <v>0</v>
      </c>
      <c r="O139" s="38">
        <v>0</v>
      </c>
      <c r="P139" s="43" t="s">
        <v>33</v>
      </c>
      <c r="Q139" s="57"/>
    </row>
    <row r="140" spans="1:17" s="1" customFormat="1" ht="111" x14ac:dyDescent="0.25">
      <c r="A140" s="69" t="s">
        <v>1033</v>
      </c>
      <c r="B140" s="53" t="s">
        <v>198</v>
      </c>
      <c r="C140" s="38">
        <f t="shared" si="82"/>
        <v>0</v>
      </c>
      <c r="D140" s="38">
        <v>0</v>
      </c>
      <c r="E140" s="38">
        <v>0</v>
      </c>
      <c r="F140" s="38">
        <v>0</v>
      </c>
      <c r="G140" s="79">
        <f t="shared" si="83"/>
        <v>0</v>
      </c>
      <c r="H140" s="79">
        <v>0</v>
      </c>
      <c r="I140" s="79">
        <v>0</v>
      </c>
      <c r="J140" s="79">
        <v>0</v>
      </c>
      <c r="K140" s="43" t="s">
        <v>33</v>
      </c>
      <c r="L140" s="38">
        <f t="shared" si="84"/>
        <v>0</v>
      </c>
      <c r="M140" s="38">
        <v>0</v>
      </c>
      <c r="N140" s="38">
        <v>0</v>
      </c>
      <c r="O140" s="38">
        <v>0</v>
      </c>
      <c r="P140" s="43" t="s">
        <v>33</v>
      </c>
      <c r="Q140" s="57"/>
    </row>
    <row r="141" spans="1:17" s="1" customFormat="1" ht="108" x14ac:dyDescent="0.25">
      <c r="A141" s="69" t="s">
        <v>1253</v>
      </c>
      <c r="B141" s="46" t="s">
        <v>199</v>
      </c>
      <c r="C141" s="40">
        <f>C142+C143+C144+C145+C149+C151+C152+C153</f>
        <v>1931037.3</v>
      </c>
      <c r="D141" s="40">
        <f t="shared" ref="D141:O141" si="85">D142+D143+D144+D145+D149+D151+D152+D153</f>
        <v>580180.30000000005</v>
      </c>
      <c r="E141" s="40">
        <f t="shared" si="85"/>
        <v>1322157</v>
      </c>
      <c r="F141" s="40">
        <f t="shared" si="85"/>
        <v>28700</v>
      </c>
      <c r="G141" s="76">
        <f t="shared" si="85"/>
        <v>1893456.7000000002</v>
      </c>
      <c r="H141" s="76">
        <f t="shared" si="85"/>
        <v>571906.20000000007</v>
      </c>
      <c r="I141" s="76">
        <f t="shared" si="85"/>
        <v>1307664.1000000001</v>
      </c>
      <c r="J141" s="76">
        <f t="shared" si="85"/>
        <v>13886.4</v>
      </c>
      <c r="K141" s="43">
        <f t="shared" si="7"/>
        <v>0.98053864624986797</v>
      </c>
      <c r="L141" s="40">
        <f t="shared" si="85"/>
        <v>1893456.7000000002</v>
      </c>
      <c r="M141" s="40">
        <f t="shared" si="85"/>
        <v>571906.20000000007</v>
      </c>
      <c r="N141" s="40">
        <f t="shared" si="85"/>
        <v>1307664.1000000001</v>
      </c>
      <c r="O141" s="40">
        <f t="shared" si="85"/>
        <v>13886.4</v>
      </c>
      <c r="P141" s="43">
        <f t="shared" si="3"/>
        <v>0.98053864624986797</v>
      </c>
      <c r="Q141" s="57"/>
    </row>
    <row r="142" spans="1:17" s="1" customFormat="1" ht="135" customHeight="1" x14ac:dyDescent="0.25">
      <c r="A142" s="69" t="s">
        <v>1035</v>
      </c>
      <c r="B142" s="53" t="s">
        <v>200</v>
      </c>
      <c r="C142" s="38">
        <f t="shared" ref="C142:C143" si="86">D142+E142+F142</f>
        <v>0</v>
      </c>
      <c r="D142" s="38">
        <v>0</v>
      </c>
      <c r="E142" s="38">
        <v>0</v>
      </c>
      <c r="F142" s="38">
        <v>0</v>
      </c>
      <c r="G142" s="79">
        <f t="shared" ref="G142:G143" si="87">H142+I142+J142</f>
        <v>0</v>
      </c>
      <c r="H142" s="79">
        <v>0</v>
      </c>
      <c r="I142" s="79">
        <v>0</v>
      </c>
      <c r="J142" s="79">
        <v>0</v>
      </c>
      <c r="K142" s="43" t="s">
        <v>33</v>
      </c>
      <c r="L142" s="38">
        <f t="shared" ref="L142:L143" si="88">M142+N142+O142</f>
        <v>0</v>
      </c>
      <c r="M142" s="38">
        <v>0</v>
      </c>
      <c r="N142" s="38">
        <v>0</v>
      </c>
      <c r="O142" s="38">
        <v>0</v>
      </c>
      <c r="P142" s="43" t="s">
        <v>33</v>
      </c>
      <c r="Q142" s="57"/>
    </row>
    <row r="143" spans="1:17" s="1" customFormat="1" ht="297.75" customHeight="1" x14ac:dyDescent="0.25">
      <c r="A143" s="69" t="s">
        <v>1036</v>
      </c>
      <c r="B143" s="53" t="s">
        <v>201</v>
      </c>
      <c r="C143" s="38">
        <f t="shared" si="86"/>
        <v>1243150</v>
      </c>
      <c r="D143" s="38">
        <v>0</v>
      </c>
      <c r="E143" s="38">
        <v>1243150</v>
      </c>
      <c r="F143" s="38">
        <v>0</v>
      </c>
      <c r="G143" s="79">
        <f t="shared" si="87"/>
        <v>1243150</v>
      </c>
      <c r="H143" s="79">
        <v>0</v>
      </c>
      <c r="I143" s="79">
        <v>1243150</v>
      </c>
      <c r="J143" s="79">
        <v>0</v>
      </c>
      <c r="K143" s="43">
        <f t="shared" ref="K143:K210" si="89">G143/C143</f>
        <v>1</v>
      </c>
      <c r="L143" s="38">
        <f t="shared" si="88"/>
        <v>1243150</v>
      </c>
      <c r="M143" s="38">
        <v>0</v>
      </c>
      <c r="N143" s="38">
        <v>1243150</v>
      </c>
      <c r="O143" s="38">
        <v>0</v>
      </c>
      <c r="P143" s="43">
        <f t="shared" ref="P143:P250" si="90">L143/C143</f>
        <v>1</v>
      </c>
      <c r="Q143" s="57"/>
    </row>
    <row r="144" spans="1:17" s="1" customFormat="1" ht="242.25" customHeight="1" x14ac:dyDescent="0.25">
      <c r="A144" s="69" t="s">
        <v>1037</v>
      </c>
      <c r="B144" s="53" t="s">
        <v>202</v>
      </c>
      <c r="C144" s="38">
        <f>D144+E144+F144</f>
        <v>11677</v>
      </c>
      <c r="D144" s="38">
        <v>0</v>
      </c>
      <c r="E144" s="38">
        <v>11677</v>
      </c>
      <c r="F144" s="38">
        <v>0</v>
      </c>
      <c r="G144" s="79">
        <f>H144+I144+J144</f>
        <v>11677</v>
      </c>
      <c r="H144" s="79">
        <v>0</v>
      </c>
      <c r="I144" s="79">
        <v>11677</v>
      </c>
      <c r="J144" s="79">
        <v>0</v>
      </c>
      <c r="K144" s="43">
        <f t="shared" si="89"/>
        <v>1</v>
      </c>
      <c r="L144" s="38">
        <f>M144+N144+O144</f>
        <v>11677</v>
      </c>
      <c r="M144" s="38">
        <v>0</v>
      </c>
      <c r="N144" s="38">
        <v>11677</v>
      </c>
      <c r="O144" s="38">
        <v>0</v>
      </c>
      <c r="P144" s="43">
        <f t="shared" si="90"/>
        <v>1</v>
      </c>
      <c r="Q144" s="57"/>
    </row>
    <row r="145" spans="1:17" s="1" customFormat="1" ht="194.25" x14ac:dyDescent="0.25">
      <c r="A145" s="69" t="s">
        <v>1038</v>
      </c>
      <c r="B145" s="53" t="s">
        <v>203</v>
      </c>
      <c r="C145" s="38">
        <f>C146+C147+C148</f>
        <v>67330</v>
      </c>
      <c r="D145" s="38">
        <f t="shared" ref="D145:O145" si="91">D146+D147+D148</f>
        <v>0</v>
      </c>
      <c r="E145" s="38">
        <f t="shared" si="91"/>
        <v>67330</v>
      </c>
      <c r="F145" s="38">
        <f t="shared" si="91"/>
        <v>0</v>
      </c>
      <c r="G145" s="79">
        <f t="shared" si="91"/>
        <v>52837.100000000006</v>
      </c>
      <c r="H145" s="79">
        <f t="shared" si="91"/>
        <v>0</v>
      </c>
      <c r="I145" s="79">
        <f t="shared" si="91"/>
        <v>52837.100000000006</v>
      </c>
      <c r="J145" s="79">
        <f t="shared" si="91"/>
        <v>0</v>
      </c>
      <c r="K145" s="43">
        <f t="shared" si="89"/>
        <v>0.78474825486410227</v>
      </c>
      <c r="L145" s="38">
        <f t="shared" si="91"/>
        <v>52837.100000000006</v>
      </c>
      <c r="M145" s="38">
        <f t="shared" si="91"/>
        <v>0</v>
      </c>
      <c r="N145" s="38">
        <f t="shared" si="91"/>
        <v>52837.100000000006</v>
      </c>
      <c r="O145" s="38">
        <f t="shared" si="91"/>
        <v>0</v>
      </c>
      <c r="P145" s="43">
        <f t="shared" si="90"/>
        <v>0.78474825486410227</v>
      </c>
      <c r="Q145" s="57" t="s">
        <v>1039</v>
      </c>
    </row>
    <row r="146" spans="1:17" s="1" customFormat="1" ht="241.5" customHeight="1" x14ac:dyDescent="0.25">
      <c r="A146" s="69" t="s">
        <v>1040</v>
      </c>
      <c r="B146" s="54" t="s">
        <v>204</v>
      </c>
      <c r="C146" s="38">
        <f t="shared" ref="C146:C147" si="92">D146+E146+F146</f>
        <v>63354</v>
      </c>
      <c r="D146" s="38">
        <v>0</v>
      </c>
      <c r="E146" s="38">
        <v>63354</v>
      </c>
      <c r="F146" s="38">
        <v>0</v>
      </c>
      <c r="G146" s="79">
        <f t="shared" ref="G146:G147" si="93">H146+I146+J146</f>
        <v>49017.8</v>
      </c>
      <c r="H146" s="79">
        <v>0</v>
      </c>
      <c r="I146" s="79">
        <v>49017.8</v>
      </c>
      <c r="J146" s="79">
        <v>0</v>
      </c>
      <c r="K146" s="43">
        <f t="shared" si="89"/>
        <v>0.77371278845850311</v>
      </c>
      <c r="L146" s="38">
        <f t="shared" ref="L146:L147" si="94">M146+N146+O146</f>
        <v>49017.8</v>
      </c>
      <c r="M146" s="38">
        <v>0</v>
      </c>
      <c r="N146" s="38">
        <v>49017.8</v>
      </c>
      <c r="O146" s="38">
        <v>0</v>
      </c>
      <c r="P146" s="43">
        <f t="shared" si="90"/>
        <v>0.77371278845850311</v>
      </c>
      <c r="Q146" s="57" t="s">
        <v>1039</v>
      </c>
    </row>
    <row r="147" spans="1:17" s="1" customFormat="1" ht="282.75" customHeight="1" x14ac:dyDescent="0.25">
      <c r="A147" s="69" t="s">
        <v>1041</v>
      </c>
      <c r="B147" s="54" t="s">
        <v>205</v>
      </c>
      <c r="C147" s="38">
        <f t="shared" si="92"/>
        <v>3342</v>
      </c>
      <c r="D147" s="38">
        <v>0</v>
      </c>
      <c r="E147" s="38">
        <v>3342</v>
      </c>
      <c r="F147" s="38">
        <v>0</v>
      </c>
      <c r="G147" s="79">
        <f t="shared" si="93"/>
        <v>3342</v>
      </c>
      <c r="H147" s="79">
        <v>0</v>
      </c>
      <c r="I147" s="79">
        <v>3342</v>
      </c>
      <c r="J147" s="79">
        <v>0</v>
      </c>
      <c r="K147" s="43">
        <f t="shared" si="89"/>
        <v>1</v>
      </c>
      <c r="L147" s="38">
        <f t="shared" si="94"/>
        <v>3342</v>
      </c>
      <c r="M147" s="38">
        <v>0</v>
      </c>
      <c r="N147" s="38">
        <v>3342</v>
      </c>
      <c r="O147" s="38">
        <v>0</v>
      </c>
      <c r="P147" s="43">
        <f t="shared" si="90"/>
        <v>1</v>
      </c>
      <c r="Q147" s="57"/>
    </row>
    <row r="148" spans="1:17" s="1" customFormat="1" ht="272.25" customHeight="1" x14ac:dyDescent="0.25">
      <c r="A148" s="69" t="s">
        <v>1043</v>
      </c>
      <c r="B148" s="54" t="s">
        <v>206</v>
      </c>
      <c r="C148" s="38">
        <f>D148+E148+F148</f>
        <v>634</v>
      </c>
      <c r="D148" s="38">
        <v>0</v>
      </c>
      <c r="E148" s="38">
        <v>634</v>
      </c>
      <c r="F148" s="38">
        <v>0</v>
      </c>
      <c r="G148" s="79">
        <f>H148+I148+J148</f>
        <v>477.3</v>
      </c>
      <c r="H148" s="79">
        <v>0</v>
      </c>
      <c r="I148" s="79">
        <v>477.3</v>
      </c>
      <c r="J148" s="79">
        <v>0</v>
      </c>
      <c r="K148" s="43">
        <f t="shared" si="89"/>
        <v>0.75283911671924297</v>
      </c>
      <c r="L148" s="38">
        <f>M148+N148+O148</f>
        <v>477.3</v>
      </c>
      <c r="M148" s="38">
        <v>0</v>
      </c>
      <c r="N148" s="38">
        <v>477.3</v>
      </c>
      <c r="O148" s="38">
        <v>0</v>
      </c>
      <c r="P148" s="43">
        <f t="shared" si="90"/>
        <v>0.75283911671924297</v>
      </c>
      <c r="Q148" s="57" t="s">
        <v>1042</v>
      </c>
    </row>
    <row r="149" spans="1:17" s="1" customFormat="1" ht="150.75" customHeight="1" x14ac:dyDescent="0.25">
      <c r="A149" s="69" t="s">
        <v>1044</v>
      </c>
      <c r="B149" s="53" t="s">
        <v>207</v>
      </c>
      <c r="C149" s="38">
        <f>C150</f>
        <v>528293.4</v>
      </c>
      <c r="D149" s="38">
        <f t="shared" ref="D149:O149" si="95">D150</f>
        <v>499593.4</v>
      </c>
      <c r="E149" s="38">
        <f t="shared" si="95"/>
        <v>0</v>
      </c>
      <c r="F149" s="38">
        <f t="shared" si="95"/>
        <v>28700</v>
      </c>
      <c r="G149" s="79">
        <f t="shared" si="95"/>
        <v>513111.10000000003</v>
      </c>
      <c r="H149" s="79">
        <f t="shared" si="95"/>
        <v>499224.7</v>
      </c>
      <c r="I149" s="79">
        <f t="shared" si="95"/>
        <v>0</v>
      </c>
      <c r="J149" s="79">
        <f t="shared" si="95"/>
        <v>13886.4</v>
      </c>
      <c r="K149" s="43">
        <f t="shared" si="89"/>
        <v>0.97126161333834571</v>
      </c>
      <c r="L149" s="38">
        <f t="shared" si="95"/>
        <v>513111.10000000003</v>
      </c>
      <c r="M149" s="38">
        <f t="shared" si="95"/>
        <v>499224.7</v>
      </c>
      <c r="N149" s="38">
        <f t="shared" si="95"/>
        <v>0</v>
      </c>
      <c r="O149" s="38">
        <f t="shared" si="95"/>
        <v>13886.4</v>
      </c>
      <c r="P149" s="43">
        <f t="shared" si="90"/>
        <v>0.97126161333834571</v>
      </c>
      <c r="Q149" s="57"/>
    </row>
    <row r="150" spans="1:17" s="1" customFormat="1" ht="150.75" customHeight="1" x14ac:dyDescent="0.25">
      <c r="A150" s="69" t="s">
        <v>1045</v>
      </c>
      <c r="B150" s="54" t="s">
        <v>208</v>
      </c>
      <c r="C150" s="38">
        <f>D150+E150+F150</f>
        <v>528293.4</v>
      </c>
      <c r="D150" s="38">
        <v>499593.4</v>
      </c>
      <c r="E150" s="38">
        <v>0</v>
      </c>
      <c r="F150" s="38">
        <v>28700</v>
      </c>
      <c r="G150" s="79">
        <f>H150+I150+J150</f>
        <v>513111.10000000003</v>
      </c>
      <c r="H150" s="79">
        <v>499224.7</v>
      </c>
      <c r="I150" s="79">
        <v>0</v>
      </c>
      <c r="J150" s="79">
        <v>13886.4</v>
      </c>
      <c r="K150" s="43">
        <f t="shared" si="89"/>
        <v>0.97126161333834571</v>
      </c>
      <c r="L150" s="38">
        <f>M150+N150+O150</f>
        <v>513111.10000000003</v>
      </c>
      <c r="M150" s="38">
        <v>499224.7</v>
      </c>
      <c r="N150" s="38">
        <v>0</v>
      </c>
      <c r="O150" s="38">
        <v>13886.4</v>
      </c>
      <c r="P150" s="43">
        <f t="shared" si="90"/>
        <v>0.97126161333834571</v>
      </c>
      <c r="Q150" s="57" t="s">
        <v>1039</v>
      </c>
    </row>
    <row r="151" spans="1:17" s="1" customFormat="1" ht="126" customHeight="1" x14ac:dyDescent="0.25">
      <c r="A151" s="69" t="s">
        <v>1046</v>
      </c>
      <c r="B151" s="53" t="s">
        <v>209</v>
      </c>
      <c r="C151" s="38">
        <f>D151+E151+F151</f>
        <v>27176.3</v>
      </c>
      <c r="D151" s="38">
        <v>27176.3</v>
      </c>
      <c r="E151" s="38">
        <v>0</v>
      </c>
      <c r="F151" s="38">
        <v>0</v>
      </c>
      <c r="G151" s="79">
        <f>H151+I151+J151</f>
        <v>19320.900000000001</v>
      </c>
      <c r="H151" s="79">
        <v>19320.900000000001</v>
      </c>
      <c r="I151" s="79">
        <v>0</v>
      </c>
      <c r="J151" s="79">
        <v>0</v>
      </c>
      <c r="K151" s="43">
        <f t="shared" si="89"/>
        <v>0.71094667044446824</v>
      </c>
      <c r="L151" s="38">
        <f>M151+N151+O151</f>
        <v>19320.900000000001</v>
      </c>
      <c r="M151" s="38">
        <v>19320.900000000001</v>
      </c>
      <c r="N151" s="38">
        <v>0</v>
      </c>
      <c r="O151" s="38">
        <v>0</v>
      </c>
      <c r="P151" s="43">
        <f t="shared" si="90"/>
        <v>0.71094667044446824</v>
      </c>
      <c r="Q151" s="57" t="s">
        <v>1405</v>
      </c>
    </row>
    <row r="152" spans="1:17" s="1" customFormat="1" ht="96.75" customHeight="1" x14ac:dyDescent="0.25">
      <c r="A152" s="69" t="s">
        <v>1047</v>
      </c>
      <c r="B152" s="53" t="s">
        <v>210</v>
      </c>
      <c r="C152" s="38">
        <f>D152+E152+F152</f>
        <v>52946</v>
      </c>
      <c r="D152" s="38">
        <v>52946</v>
      </c>
      <c r="E152" s="38">
        <v>0</v>
      </c>
      <c r="F152" s="38">
        <v>0</v>
      </c>
      <c r="G152" s="79">
        <f>H152+I152+J152</f>
        <v>52946</v>
      </c>
      <c r="H152" s="79">
        <v>52946</v>
      </c>
      <c r="I152" s="79">
        <v>0</v>
      </c>
      <c r="J152" s="79">
        <v>0</v>
      </c>
      <c r="K152" s="43">
        <f t="shared" si="89"/>
        <v>1</v>
      </c>
      <c r="L152" s="38">
        <f>M152+N152+O152</f>
        <v>52946</v>
      </c>
      <c r="M152" s="38">
        <v>52946</v>
      </c>
      <c r="N152" s="38">
        <v>0</v>
      </c>
      <c r="O152" s="38">
        <v>0</v>
      </c>
      <c r="P152" s="43">
        <f t="shared" si="90"/>
        <v>1</v>
      </c>
      <c r="Q152" s="57"/>
    </row>
    <row r="153" spans="1:17" s="1" customFormat="1" ht="78" customHeight="1" x14ac:dyDescent="0.25">
      <c r="A153" s="69" t="s">
        <v>1048</v>
      </c>
      <c r="B153" s="53" t="s">
        <v>211</v>
      </c>
      <c r="C153" s="38">
        <f>C154</f>
        <v>464.6</v>
      </c>
      <c r="D153" s="38">
        <f t="shared" ref="D153:O153" si="96">D154</f>
        <v>464.6</v>
      </c>
      <c r="E153" s="38">
        <f t="shared" si="96"/>
        <v>0</v>
      </c>
      <c r="F153" s="38">
        <f t="shared" si="96"/>
        <v>0</v>
      </c>
      <c r="G153" s="79">
        <f t="shared" si="96"/>
        <v>414.6</v>
      </c>
      <c r="H153" s="79">
        <f t="shared" si="96"/>
        <v>414.6</v>
      </c>
      <c r="I153" s="79">
        <f t="shared" si="96"/>
        <v>0</v>
      </c>
      <c r="J153" s="79">
        <f t="shared" si="96"/>
        <v>0</v>
      </c>
      <c r="K153" s="43">
        <f t="shared" si="89"/>
        <v>0.89238054240206632</v>
      </c>
      <c r="L153" s="38">
        <f t="shared" si="96"/>
        <v>414.6</v>
      </c>
      <c r="M153" s="38">
        <f t="shared" si="96"/>
        <v>414.6</v>
      </c>
      <c r="N153" s="38">
        <f t="shared" si="96"/>
        <v>0</v>
      </c>
      <c r="O153" s="38">
        <f t="shared" si="96"/>
        <v>0</v>
      </c>
      <c r="P153" s="43">
        <f t="shared" si="90"/>
        <v>0.89238054240206632</v>
      </c>
      <c r="Q153" s="57"/>
    </row>
    <row r="154" spans="1:17" s="1" customFormat="1" ht="169.5" customHeight="1" x14ac:dyDescent="0.25">
      <c r="A154" s="69" t="s">
        <v>1049</v>
      </c>
      <c r="B154" s="54" t="s">
        <v>212</v>
      </c>
      <c r="C154" s="38">
        <f>C155+C156+C157+C158+C159+C160+C161+C162</f>
        <v>464.6</v>
      </c>
      <c r="D154" s="38">
        <f t="shared" ref="D154:O154" si="97">D155+D156+D157+D158+D159+D160+D161+D162</f>
        <v>464.6</v>
      </c>
      <c r="E154" s="38">
        <f t="shared" si="97"/>
        <v>0</v>
      </c>
      <c r="F154" s="38">
        <f t="shared" si="97"/>
        <v>0</v>
      </c>
      <c r="G154" s="79">
        <f t="shared" si="97"/>
        <v>414.6</v>
      </c>
      <c r="H154" s="79">
        <f t="shared" si="97"/>
        <v>414.6</v>
      </c>
      <c r="I154" s="79">
        <f t="shared" si="97"/>
        <v>0</v>
      </c>
      <c r="J154" s="79">
        <f t="shared" si="97"/>
        <v>0</v>
      </c>
      <c r="K154" s="43">
        <f t="shared" si="89"/>
        <v>0.89238054240206632</v>
      </c>
      <c r="L154" s="38">
        <f t="shared" si="97"/>
        <v>414.6</v>
      </c>
      <c r="M154" s="38">
        <f t="shared" si="97"/>
        <v>414.6</v>
      </c>
      <c r="N154" s="38">
        <f t="shared" si="97"/>
        <v>0</v>
      </c>
      <c r="O154" s="38">
        <f t="shared" si="97"/>
        <v>0</v>
      </c>
      <c r="P154" s="43">
        <f t="shared" si="90"/>
        <v>0.89238054240206632</v>
      </c>
      <c r="Q154" s="57"/>
    </row>
    <row r="155" spans="1:17" s="1" customFormat="1" ht="72" customHeight="1" x14ac:dyDescent="0.25">
      <c r="A155" s="69" t="s">
        <v>1050</v>
      </c>
      <c r="B155" s="55" t="s">
        <v>213</v>
      </c>
      <c r="C155" s="38">
        <f t="shared" ref="C155:C161" si="98">D155+E155+F155</f>
        <v>50</v>
      </c>
      <c r="D155" s="38">
        <v>50</v>
      </c>
      <c r="E155" s="38">
        <v>0</v>
      </c>
      <c r="F155" s="38">
        <v>0</v>
      </c>
      <c r="G155" s="79">
        <f t="shared" ref="G155:G161" si="99">H155+I155+J155</f>
        <v>0</v>
      </c>
      <c r="H155" s="79">
        <v>0</v>
      </c>
      <c r="I155" s="79">
        <v>0</v>
      </c>
      <c r="J155" s="79">
        <v>0</v>
      </c>
      <c r="K155" s="43">
        <f t="shared" si="89"/>
        <v>0</v>
      </c>
      <c r="L155" s="38">
        <f t="shared" ref="L155:L161" si="100">M155+N155+O155</f>
        <v>0</v>
      </c>
      <c r="M155" s="38">
        <v>0</v>
      </c>
      <c r="N155" s="38">
        <v>0</v>
      </c>
      <c r="O155" s="38">
        <v>0</v>
      </c>
      <c r="P155" s="43">
        <f t="shared" si="90"/>
        <v>0</v>
      </c>
      <c r="Q155" s="57" t="s">
        <v>272</v>
      </c>
    </row>
    <row r="156" spans="1:17" s="1" customFormat="1" ht="52.5" x14ac:dyDescent="0.25">
      <c r="A156" s="69" t="s">
        <v>1051</v>
      </c>
      <c r="B156" s="55" t="s">
        <v>214</v>
      </c>
      <c r="C156" s="38">
        <f t="shared" si="98"/>
        <v>0</v>
      </c>
      <c r="D156" s="38">
        <v>0</v>
      </c>
      <c r="E156" s="38">
        <v>0</v>
      </c>
      <c r="F156" s="38">
        <v>0</v>
      </c>
      <c r="G156" s="79">
        <f t="shared" si="99"/>
        <v>0</v>
      </c>
      <c r="H156" s="79">
        <v>0</v>
      </c>
      <c r="I156" s="79">
        <v>0</v>
      </c>
      <c r="J156" s="79">
        <v>0</v>
      </c>
      <c r="K156" s="43" t="s">
        <v>33</v>
      </c>
      <c r="L156" s="38">
        <f t="shared" si="100"/>
        <v>0</v>
      </c>
      <c r="M156" s="38">
        <v>0</v>
      </c>
      <c r="N156" s="38">
        <v>0</v>
      </c>
      <c r="O156" s="38">
        <v>0</v>
      </c>
      <c r="P156" s="43" t="s">
        <v>33</v>
      </c>
      <c r="Q156" s="57"/>
    </row>
    <row r="157" spans="1:17" s="1" customFormat="1" ht="117" customHeight="1" x14ac:dyDescent="0.25">
      <c r="A157" s="69" t="s">
        <v>1056</v>
      </c>
      <c r="B157" s="55" t="s">
        <v>215</v>
      </c>
      <c r="C157" s="38">
        <f t="shared" si="98"/>
        <v>155</v>
      </c>
      <c r="D157" s="38">
        <v>155</v>
      </c>
      <c r="E157" s="38">
        <v>0</v>
      </c>
      <c r="F157" s="38">
        <v>0</v>
      </c>
      <c r="G157" s="79">
        <f t="shared" si="99"/>
        <v>155</v>
      </c>
      <c r="H157" s="79">
        <v>155</v>
      </c>
      <c r="I157" s="79">
        <v>0</v>
      </c>
      <c r="J157" s="79">
        <v>0</v>
      </c>
      <c r="K157" s="43">
        <f t="shared" si="89"/>
        <v>1</v>
      </c>
      <c r="L157" s="38">
        <f t="shared" si="100"/>
        <v>155</v>
      </c>
      <c r="M157" s="38">
        <v>155</v>
      </c>
      <c r="N157" s="38">
        <v>0</v>
      </c>
      <c r="O157" s="38">
        <v>0</v>
      </c>
      <c r="P157" s="43">
        <f t="shared" si="90"/>
        <v>1</v>
      </c>
      <c r="Q157" s="57"/>
    </row>
    <row r="158" spans="1:17" s="1" customFormat="1" ht="52.5" x14ac:dyDescent="0.25">
      <c r="A158" s="69" t="s">
        <v>1052</v>
      </c>
      <c r="B158" s="55" t="s">
        <v>216</v>
      </c>
      <c r="C158" s="38">
        <f t="shared" si="98"/>
        <v>0</v>
      </c>
      <c r="D158" s="38">
        <v>0</v>
      </c>
      <c r="E158" s="38">
        <v>0</v>
      </c>
      <c r="F158" s="38">
        <v>0</v>
      </c>
      <c r="G158" s="79">
        <f t="shared" si="99"/>
        <v>0</v>
      </c>
      <c r="H158" s="79">
        <v>0</v>
      </c>
      <c r="I158" s="79">
        <v>0</v>
      </c>
      <c r="J158" s="79">
        <v>0</v>
      </c>
      <c r="K158" s="43" t="s">
        <v>33</v>
      </c>
      <c r="L158" s="38">
        <f t="shared" si="100"/>
        <v>0</v>
      </c>
      <c r="M158" s="38">
        <v>0</v>
      </c>
      <c r="N158" s="38">
        <v>0</v>
      </c>
      <c r="O158" s="38">
        <v>0</v>
      </c>
      <c r="P158" s="43" t="s">
        <v>33</v>
      </c>
      <c r="Q158" s="57"/>
    </row>
    <row r="159" spans="1:17" s="1" customFormat="1" ht="52.5" x14ac:dyDescent="0.25">
      <c r="A159" s="69" t="s">
        <v>1053</v>
      </c>
      <c r="B159" s="55" t="s">
        <v>217</v>
      </c>
      <c r="C159" s="38">
        <f t="shared" si="98"/>
        <v>159.6</v>
      </c>
      <c r="D159" s="38">
        <v>159.6</v>
      </c>
      <c r="E159" s="38">
        <v>0</v>
      </c>
      <c r="F159" s="38">
        <v>0</v>
      </c>
      <c r="G159" s="79">
        <f t="shared" si="99"/>
        <v>159.6</v>
      </c>
      <c r="H159" s="79">
        <v>159.6</v>
      </c>
      <c r="I159" s="79">
        <v>0</v>
      </c>
      <c r="J159" s="79">
        <v>0</v>
      </c>
      <c r="K159" s="43">
        <f t="shared" si="89"/>
        <v>1</v>
      </c>
      <c r="L159" s="38">
        <f t="shared" si="100"/>
        <v>159.6</v>
      </c>
      <c r="M159" s="38">
        <v>159.6</v>
      </c>
      <c r="N159" s="38">
        <v>0</v>
      </c>
      <c r="O159" s="38">
        <v>0</v>
      </c>
      <c r="P159" s="43">
        <f t="shared" si="90"/>
        <v>1</v>
      </c>
      <c r="Q159" s="57"/>
    </row>
    <row r="160" spans="1:17" s="1" customFormat="1" ht="105" x14ac:dyDescent="0.25">
      <c r="A160" s="69" t="s">
        <v>1054</v>
      </c>
      <c r="B160" s="55" t="s">
        <v>218</v>
      </c>
      <c r="C160" s="38">
        <f t="shared" si="98"/>
        <v>0</v>
      </c>
      <c r="D160" s="38">
        <v>0</v>
      </c>
      <c r="E160" s="38">
        <v>0</v>
      </c>
      <c r="F160" s="38">
        <v>0</v>
      </c>
      <c r="G160" s="79">
        <f t="shared" si="99"/>
        <v>0</v>
      </c>
      <c r="H160" s="79">
        <v>0</v>
      </c>
      <c r="I160" s="79">
        <v>0</v>
      </c>
      <c r="J160" s="79">
        <v>0</v>
      </c>
      <c r="K160" s="43" t="s">
        <v>33</v>
      </c>
      <c r="L160" s="38">
        <f t="shared" si="100"/>
        <v>0</v>
      </c>
      <c r="M160" s="38">
        <v>0</v>
      </c>
      <c r="N160" s="38">
        <v>0</v>
      </c>
      <c r="O160" s="38">
        <v>0</v>
      </c>
      <c r="P160" s="43" t="s">
        <v>33</v>
      </c>
      <c r="Q160" s="57"/>
    </row>
    <row r="161" spans="1:17" s="1" customFormat="1" ht="182.25" customHeight="1" x14ac:dyDescent="0.25">
      <c r="A161" s="69" t="s">
        <v>1055</v>
      </c>
      <c r="B161" s="55" t="s">
        <v>219</v>
      </c>
      <c r="C161" s="38">
        <f t="shared" si="98"/>
        <v>100</v>
      </c>
      <c r="D161" s="38">
        <v>100</v>
      </c>
      <c r="E161" s="38">
        <v>0</v>
      </c>
      <c r="F161" s="38">
        <v>0</v>
      </c>
      <c r="G161" s="79">
        <f t="shared" si="99"/>
        <v>100</v>
      </c>
      <c r="H161" s="79">
        <v>100</v>
      </c>
      <c r="I161" s="79">
        <v>0</v>
      </c>
      <c r="J161" s="79">
        <v>0</v>
      </c>
      <c r="K161" s="43">
        <f t="shared" si="89"/>
        <v>1</v>
      </c>
      <c r="L161" s="38">
        <f t="shared" si="100"/>
        <v>100</v>
      </c>
      <c r="M161" s="38">
        <v>100</v>
      </c>
      <c r="N161" s="38">
        <v>0</v>
      </c>
      <c r="O161" s="38">
        <v>0</v>
      </c>
      <c r="P161" s="43">
        <f t="shared" si="90"/>
        <v>1</v>
      </c>
      <c r="Q161" s="57"/>
    </row>
    <row r="162" spans="1:17" s="1" customFormat="1" ht="169.5" customHeight="1" x14ac:dyDescent="0.25">
      <c r="A162" s="69" t="s">
        <v>1057</v>
      </c>
      <c r="B162" s="55" t="s">
        <v>220</v>
      </c>
      <c r="C162" s="38">
        <f>D162+E162+F162</f>
        <v>0</v>
      </c>
      <c r="D162" s="38">
        <v>0</v>
      </c>
      <c r="E162" s="38">
        <v>0</v>
      </c>
      <c r="F162" s="38">
        <v>0</v>
      </c>
      <c r="G162" s="79">
        <f>H162+I162+J162</f>
        <v>0</v>
      </c>
      <c r="H162" s="79">
        <v>0</v>
      </c>
      <c r="I162" s="79">
        <v>0</v>
      </c>
      <c r="J162" s="79">
        <v>0</v>
      </c>
      <c r="K162" s="43" t="s">
        <v>33</v>
      </c>
      <c r="L162" s="38">
        <f>M162+N162+O162</f>
        <v>0</v>
      </c>
      <c r="M162" s="38">
        <v>0</v>
      </c>
      <c r="N162" s="38">
        <v>0</v>
      </c>
      <c r="O162" s="38">
        <v>0</v>
      </c>
      <c r="P162" s="43" t="s">
        <v>33</v>
      </c>
      <c r="Q162" s="57"/>
    </row>
    <row r="163" spans="1:17" s="1" customFormat="1" ht="108" x14ac:dyDescent="0.25">
      <c r="A163" s="69" t="s">
        <v>1252</v>
      </c>
      <c r="B163" s="46" t="s">
        <v>221</v>
      </c>
      <c r="C163" s="40">
        <f>C164</f>
        <v>10886</v>
      </c>
      <c r="D163" s="40">
        <f t="shared" ref="D163:O163" si="101">D164</f>
        <v>695</v>
      </c>
      <c r="E163" s="40">
        <f t="shared" si="101"/>
        <v>10191</v>
      </c>
      <c r="F163" s="40">
        <f t="shared" si="101"/>
        <v>0</v>
      </c>
      <c r="G163" s="76">
        <f t="shared" si="101"/>
        <v>10728</v>
      </c>
      <c r="H163" s="76">
        <f t="shared" si="101"/>
        <v>537</v>
      </c>
      <c r="I163" s="76">
        <f t="shared" si="101"/>
        <v>10191</v>
      </c>
      <c r="J163" s="76">
        <f t="shared" si="101"/>
        <v>0</v>
      </c>
      <c r="K163" s="43">
        <f t="shared" si="89"/>
        <v>0.98548594525078081</v>
      </c>
      <c r="L163" s="40">
        <f t="shared" si="101"/>
        <v>10728</v>
      </c>
      <c r="M163" s="40">
        <f t="shared" si="101"/>
        <v>537</v>
      </c>
      <c r="N163" s="40">
        <f t="shared" si="101"/>
        <v>10191</v>
      </c>
      <c r="O163" s="40">
        <f t="shared" si="101"/>
        <v>0</v>
      </c>
      <c r="P163" s="43">
        <f t="shared" si="90"/>
        <v>0.98548594525078081</v>
      </c>
      <c r="Q163" s="57"/>
    </row>
    <row r="164" spans="1:17" s="1" customFormat="1" ht="166.5" x14ac:dyDescent="0.25">
      <c r="A164" s="69" t="s">
        <v>1058</v>
      </c>
      <c r="B164" s="53" t="s">
        <v>222</v>
      </c>
      <c r="C164" s="38">
        <f>D164+E164+F164</f>
        <v>10886</v>
      </c>
      <c r="D164" s="38">
        <v>695</v>
      </c>
      <c r="E164" s="38">
        <v>10191</v>
      </c>
      <c r="F164" s="38">
        <v>0</v>
      </c>
      <c r="G164" s="79">
        <f>H164+I164+J164</f>
        <v>10728</v>
      </c>
      <c r="H164" s="79">
        <v>537</v>
      </c>
      <c r="I164" s="79">
        <v>10191</v>
      </c>
      <c r="J164" s="79">
        <v>0</v>
      </c>
      <c r="K164" s="43">
        <f t="shared" si="89"/>
        <v>0.98548594525078081</v>
      </c>
      <c r="L164" s="38">
        <f>M164+N164+O164</f>
        <v>10728</v>
      </c>
      <c r="M164" s="38">
        <v>537</v>
      </c>
      <c r="N164" s="38">
        <v>10191</v>
      </c>
      <c r="O164" s="38">
        <v>0</v>
      </c>
      <c r="P164" s="43">
        <f t="shared" si="90"/>
        <v>0.98548594525078081</v>
      </c>
      <c r="Q164" s="57" t="s">
        <v>223</v>
      </c>
    </row>
    <row r="165" spans="1:17" s="1" customFormat="1" ht="69" customHeight="1" x14ac:dyDescent="0.25">
      <c r="A165" s="69" t="s">
        <v>23</v>
      </c>
      <c r="B165" s="46" t="s">
        <v>190</v>
      </c>
      <c r="C165" s="40">
        <f t="shared" ref="C165:J165" si="102">C166+C195+C203+C205+C212</f>
        <v>2155589.4</v>
      </c>
      <c r="D165" s="40">
        <f t="shared" si="102"/>
        <v>340099.4</v>
      </c>
      <c r="E165" s="40">
        <f t="shared" si="102"/>
        <v>1754008</v>
      </c>
      <c r="F165" s="40">
        <f t="shared" si="102"/>
        <v>61482</v>
      </c>
      <c r="G165" s="76">
        <f t="shared" si="102"/>
        <v>2114232.7999999998</v>
      </c>
      <c r="H165" s="76">
        <f t="shared" si="102"/>
        <v>328216.09999999998</v>
      </c>
      <c r="I165" s="76">
        <f t="shared" si="102"/>
        <v>1748589.4</v>
      </c>
      <c r="J165" s="76">
        <f t="shared" si="102"/>
        <v>37427.300000000003</v>
      </c>
      <c r="K165" s="43">
        <f t="shared" si="89"/>
        <v>0.98081424968966724</v>
      </c>
      <c r="L165" s="40">
        <f>L166+L195+L203+L205+L212</f>
        <v>2114232.7999999998</v>
      </c>
      <c r="M165" s="40">
        <f>M166+M195+M203+M205+M212</f>
        <v>328216.09999999998</v>
      </c>
      <c r="N165" s="40">
        <f>N166+N195+N203+N205+N212</f>
        <v>1748589.4</v>
      </c>
      <c r="O165" s="40">
        <f>O166+O195+O203+O205+O212</f>
        <v>37427.300000000003</v>
      </c>
      <c r="P165" s="43">
        <f t="shared" si="90"/>
        <v>0.98081424968966724</v>
      </c>
      <c r="Q165" s="57"/>
    </row>
    <row r="166" spans="1:17" s="1" customFormat="1" ht="81" x14ac:dyDescent="0.25">
      <c r="A166" s="69" t="s">
        <v>1251</v>
      </c>
      <c r="B166" s="46" t="s">
        <v>224</v>
      </c>
      <c r="C166" s="40">
        <f t="shared" ref="C166:J166" si="103">C167+C168+C169+C170+C171+C172+C173+C194+C193</f>
        <v>1983802.5</v>
      </c>
      <c r="D166" s="40">
        <f t="shared" si="103"/>
        <v>307751.5</v>
      </c>
      <c r="E166" s="40">
        <f t="shared" si="103"/>
        <v>1614569</v>
      </c>
      <c r="F166" s="40">
        <f t="shared" si="103"/>
        <v>61482</v>
      </c>
      <c r="G166" s="76">
        <f t="shared" si="103"/>
        <v>1948245.2</v>
      </c>
      <c r="H166" s="76">
        <f t="shared" si="103"/>
        <v>299272.5</v>
      </c>
      <c r="I166" s="76">
        <f t="shared" si="103"/>
        <v>1611545.4000000001</v>
      </c>
      <c r="J166" s="76">
        <f t="shared" si="103"/>
        <v>37427.300000000003</v>
      </c>
      <c r="K166" s="43">
        <f t="shared" si="89"/>
        <v>0.98207618954003739</v>
      </c>
      <c r="L166" s="40">
        <f>L167+L168+L169+L170+L171+L172+L173+L194+L193</f>
        <v>1948245.2</v>
      </c>
      <c r="M166" s="40">
        <f>M167+M168+M169+M170+M171+M172+M173+M194+M193</f>
        <v>299272.5</v>
      </c>
      <c r="N166" s="40">
        <f>N167+N168+N169+N170+N171+N172+N173+N194+N193</f>
        <v>1611545.4000000001</v>
      </c>
      <c r="O166" s="40">
        <f>O167+O168+O169+O170+O171+O172+O173+O194+O193</f>
        <v>37427.300000000003</v>
      </c>
      <c r="P166" s="43">
        <f t="shared" si="90"/>
        <v>0.98207618954003739</v>
      </c>
      <c r="Q166" s="57"/>
    </row>
    <row r="167" spans="1:17" s="1" customFormat="1" ht="409.5" x14ac:dyDescent="0.25">
      <c r="A167" s="69" t="s">
        <v>1030</v>
      </c>
      <c r="B167" s="53" t="s">
        <v>225</v>
      </c>
      <c r="C167" s="38">
        <f t="shared" ref="C167:C193" si="104">D167+E167+F167</f>
        <v>1522845</v>
      </c>
      <c r="D167" s="38">
        <v>0</v>
      </c>
      <c r="E167" s="38">
        <v>1522845</v>
      </c>
      <c r="F167" s="38">
        <v>0</v>
      </c>
      <c r="G167" s="79">
        <f t="shared" ref="G167:G193" si="105">H167+I167+J167</f>
        <v>1519836.6</v>
      </c>
      <c r="H167" s="79">
        <v>0</v>
      </c>
      <c r="I167" s="79">
        <v>1519836.6</v>
      </c>
      <c r="J167" s="79">
        <v>0</v>
      </c>
      <c r="K167" s="43">
        <f t="shared" si="89"/>
        <v>0.99802448706204516</v>
      </c>
      <c r="L167" s="38">
        <f t="shared" ref="L167:L193" si="106">M167+N167+O167</f>
        <v>1519836.6</v>
      </c>
      <c r="M167" s="38">
        <v>0</v>
      </c>
      <c r="N167" s="38">
        <v>1519836.6</v>
      </c>
      <c r="O167" s="38">
        <v>0</v>
      </c>
      <c r="P167" s="43">
        <f t="shared" si="90"/>
        <v>0.99802448706204516</v>
      </c>
      <c r="Q167" s="57"/>
    </row>
    <row r="168" spans="1:17" s="1" customFormat="1" ht="388.5" x14ac:dyDescent="0.25">
      <c r="A168" s="69" t="s">
        <v>1031</v>
      </c>
      <c r="B168" s="53" t="s">
        <v>226</v>
      </c>
      <c r="C168" s="38">
        <f t="shared" si="104"/>
        <v>69069</v>
      </c>
      <c r="D168" s="38">
        <v>0</v>
      </c>
      <c r="E168" s="38">
        <v>69069</v>
      </c>
      <c r="F168" s="38">
        <v>0</v>
      </c>
      <c r="G168" s="79">
        <f t="shared" si="105"/>
        <v>69054</v>
      </c>
      <c r="H168" s="79">
        <v>0</v>
      </c>
      <c r="I168" s="79">
        <v>69054</v>
      </c>
      <c r="J168" s="79">
        <v>0</v>
      </c>
      <c r="K168" s="43">
        <f t="shared" si="89"/>
        <v>0.9997828258697824</v>
      </c>
      <c r="L168" s="38">
        <f t="shared" si="106"/>
        <v>69054</v>
      </c>
      <c r="M168" s="38">
        <v>0</v>
      </c>
      <c r="N168" s="38">
        <v>69054</v>
      </c>
      <c r="O168" s="38">
        <v>0</v>
      </c>
      <c r="P168" s="43">
        <f t="shared" si="90"/>
        <v>0.9997828258697824</v>
      </c>
      <c r="Q168" s="57"/>
    </row>
    <row r="169" spans="1:17" s="1" customFormat="1" ht="111" x14ac:dyDescent="0.25">
      <c r="A169" s="69" t="s">
        <v>1032</v>
      </c>
      <c r="B169" s="53" t="s">
        <v>227</v>
      </c>
      <c r="C169" s="38">
        <f t="shared" si="104"/>
        <v>263510.7</v>
      </c>
      <c r="D169" s="38">
        <v>202028.7</v>
      </c>
      <c r="E169" s="38">
        <v>0</v>
      </c>
      <c r="F169" s="38">
        <v>61482</v>
      </c>
      <c r="G169" s="79">
        <f t="shared" si="105"/>
        <v>239269.40000000002</v>
      </c>
      <c r="H169" s="79">
        <v>201842.1</v>
      </c>
      <c r="I169" s="79">
        <v>0</v>
      </c>
      <c r="J169" s="79">
        <v>37427.300000000003</v>
      </c>
      <c r="K169" s="43">
        <f t="shared" si="89"/>
        <v>0.90800639215029988</v>
      </c>
      <c r="L169" s="38">
        <f t="shared" si="106"/>
        <v>239269.40000000002</v>
      </c>
      <c r="M169" s="38">
        <v>201842.1</v>
      </c>
      <c r="N169" s="38">
        <v>0</v>
      </c>
      <c r="O169" s="38">
        <v>37427.300000000003</v>
      </c>
      <c r="P169" s="43">
        <f t="shared" si="90"/>
        <v>0.90800639215029988</v>
      </c>
      <c r="Q169" s="57" t="s">
        <v>1405</v>
      </c>
    </row>
    <row r="170" spans="1:17" s="1" customFormat="1" ht="83.25" x14ac:dyDescent="0.25">
      <c r="A170" s="69" t="s">
        <v>1033</v>
      </c>
      <c r="B170" s="53" t="s">
        <v>228</v>
      </c>
      <c r="C170" s="38">
        <f t="shared" si="104"/>
        <v>74078.8</v>
      </c>
      <c r="D170" s="38">
        <v>74078.8</v>
      </c>
      <c r="E170" s="38">
        <v>0</v>
      </c>
      <c r="F170" s="38">
        <v>0</v>
      </c>
      <c r="G170" s="79">
        <f t="shared" si="105"/>
        <v>65816.399999999994</v>
      </c>
      <c r="H170" s="79">
        <v>65816.399999999994</v>
      </c>
      <c r="I170" s="79">
        <v>0</v>
      </c>
      <c r="J170" s="79">
        <v>0</v>
      </c>
      <c r="K170" s="43">
        <f t="shared" si="89"/>
        <v>0.8884647159511222</v>
      </c>
      <c r="L170" s="38">
        <f t="shared" si="106"/>
        <v>65816.399999999994</v>
      </c>
      <c r="M170" s="38">
        <v>65816.399999999994</v>
      </c>
      <c r="N170" s="38">
        <v>0</v>
      </c>
      <c r="O170" s="38">
        <v>0</v>
      </c>
      <c r="P170" s="43">
        <f t="shared" si="90"/>
        <v>0.8884647159511222</v>
      </c>
      <c r="Q170" s="57" t="s">
        <v>1405</v>
      </c>
    </row>
    <row r="171" spans="1:17" s="1" customFormat="1" ht="111" x14ac:dyDescent="0.25">
      <c r="A171" s="69" t="s">
        <v>1061</v>
      </c>
      <c r="B171" s="53" t="s">
        <v>229</v>
      </c>
      <c r="C171" s="38">
        <f t="shared" si="104"/>
        <v>30428.2</v>
      </c>
      <c r="D171" s="38">
        <v>30428.2</v>
      </c>
      <c r="E171" s="38">
        <v>0</v>
      </c>
      <c r="F171" s="38">
        <v>0</v>
      </c>
      <c r="G171" s="79">
        <f t="shared" si="105"/>
        <v>30428.2</v>
      </c>
      <c r="H171" s="79">
        <v>30428.2</v>
      </c>
      <c r="I171" s="79">
        <v>0</v>
      </c>
      <c r="J171" s="79">
        <v>0</v>
      </c>
      <c r="K171" s="43">
        <f t="shared" si="89"/>
        <v>1</v>
      </c>
      <c r="L171" s="38">
        <f t="shared" si="106"/>
        <v>30428.2</v>
      </c>
      <c r="M171" s="38">
        <v>30428.2</v>
      </c>
      <c r="N171" s="38">
        <v>0</v>
      </c>
      <c r="O171" s="38">
        <v>0</v>
      </c>
      <c r="P171" s="43">
        <f t="shared" si="90"/>
        <v>1</v>
      </c>
      <c r="Q171" s="57"/>
    </row>
    <row r="172" spans="1:17" s="1" customFormat="1" ht="83.25" x14ac:dyDescent="0.25">
      <c r="A172" s="69" t="s">
        <v>1062</v>
      </c>
      <c r="B172" s="53" t="s">
        <v>230</v>
      </c>
      <c r="C172" s="38">
        <f t="shared" si="104"/>
        <v>0</v>
      </c>
      <c r="D172" s="38">
        <v>0</v>
      </c>
      <c r="E172" s="38">
        <v>0</v>
      </c>
      <c r="F172" s="38">
        <v>0</v>
      </c>
      <c r="G172" s="79">
        <f t="shared" si="105"/>
        <v>0</v>
      </c>
      <c r="H172" s="79">
        <v>0</v>
      </c>
      <c r="I172" s="79">
        <v>0</v>
      </c>
      <c r="J172" s="79">
        <v>0</v>
      </c>
      <c r="K172" s="43" t="s">
        <v>33</v>
      </c>
      <c r="L172" s="38">
        <f t="shared" si="106"/>
        <v>0</v>
      </c>
      <c r="M172" s="38">
        <v>0</v>
      </c>
      <c r="N172" s="38">
        <v>0</v>
      </c>
      <c r="O172" s="38">
        <v>0</v>
      </c>
      <c r="P172" s="43" t="s">
        <v>33</v>
      </c>
      <c r="Q172" s="57"/>
    </row>
    <row r="173" spans="1:17" s="1" customFormat="1" ht="55.5" x14ac:dyDescent="0.25">
      <c r="A173" s="69" t="s">
        <v>1063</v>
      </c>
      <c r="B173" s="53" t="s">
        <v>231</v>
      </c>
      <c r="C173" s="38">
        <f>C174+C185+C186</f>
        <v>1215.8</v>
      </c>
      <c r="D173" s="38">
        <f t="shared" ref="D173:O173" si="107">D174+D185+D186</f>
        <v>1215.8</v>
      </c>
      <c r="E173" s="38">
        <f t="shared" si="107"/>
        <v>0</v>
      </c>
      <c r="F173" s="38">
        <f t="shared" si="107"/>
        <v>0</v>
      </c>
      <c r="G173" s="79">
        <f t="shared" si="107"/>
        <v>1185.8</v>
      </c>
      <c r="H173" s="79">
        <f t="shared" si="107"/>
        <v>1185.8</v>
      </c>
      <c r="I173" s="79">
        <f t="shared" si="107"/>
        <v>0</v>
      </c>
      <c r="J173" s="79">
        <f t="shared" si="107"/>
        <v>0</v>
      </c>
      <c r="K173" s="43">
        <f t="shared" ref="K173:K178" si="108">G173/C173</f>
        <v>0.97532488896200031</v>
      </c>
      <c r="L173" s="38">
        <f t="shared" si="107"/>
        <v>1185.8</v>
      </c>
      <c r="M173" s="38">
        <f t="shared" si="107"/>
        <v>1185.8</v>
      </c>
      <c r="N173" s="38">
        <f t="shared" si="107"/>
        <v>0</v>
      </c>
      <c r="O173" s="38">
        <f t="shared" si="107"/>
        <v>0</v>
      </c>
      <c r="P173" s="43">
        <f t="shared" si="90"/>
        <v>0.97532488896200031</v>
      </c>
      <c r="Q173" s="57"/>
    </row>
    <row r="174" spans="1:17" s="1" customFormat="1" ht="138.75" x14ac:dyDescent="0.25">
      <c r="A174" s="69" t="s">
        <v>1064</v>
      </c>
      <c r="B174" s="54" t="s">
        <v>244</v>
      </c>
      <c r="C174" s="38">
        <f>C175+C176+C177+C178+C179+C180+C181+C182+C183+C184</f>
        <v>780.8</v>
      </c>
      <c r="D174" s="38">
        <f t="shared" ref="D174:J174" si="109">D175+D176+D177+D178+D179+D180+D181+D182+D183+D184</f>
        <v>780.8</v>
      </c>
      <c r="E174" s="38">
        <f t="shared" si="109"/>
        <v>0</v>
      </c>
      <c r="F174" s="38">
        <f t="shared" si="109"/>
        <v>0</v>
      </c>
      <c r="G174" s="79">
        <f t="shared" si="109"/>
        <v>780.8</v>
      </c>
      <c r="H174" s="79">
        <f t="shared" si="109"/>
        <v>780.8</v>
      </c>
      <c r="I174" s="79">
        <f t="shared" si="109"/>
        <v>0</v>
      </c>
      <c r="J174" s="79">
        <f t="shared" si="109"/>
        <v>0</v>
      </c>
      <c r="K174" s="43">
        <f t="shared" si="108"/>
        <v>1</v>
      </c>
      <c r="L174" s="38">
        <f t="shared" ref="L174:O174" si="110">L175+L176+L177+L178+L179+L180+L181+L182+L183+L184</f>
        <v>780.8</v>
      </c>
      <c r="M174" s="38">
        <f t="shared" si="110"/>
        <v>780.8</v>
      </c>
      <c r="N174" s="38">
        <f t="shared" si="110"/>
        <v>0</v>
      </c>
      <c r="O174" s="38">
        <f t="shared" si="110"/>
        <v>0</v>
      </c>
      <c r="P174" s="43">
        <f t="shared" ref="P174:P178" si="111">L174/C174</f>
        <v>1</v>
      </c>
      <c r="Q174" s="57"/>
    </row>
    <row r="175" spans="1:17" s="1" customFormat="1" ht="138.75" x14ac:dyDescent="0.25">
      <c r="A175" s="69" t="s">
        <v>1070</v>
      </c>
      <c r="B175" s="53" t="s">
        <v>245</v>
      </c>
      <c r="C175" s="38">
        <f>D175+E175+F175</f>
        <v>25</v>
      </c>
      <c r="D175" s="38">
        <v>25</v>
      </c>
      <c r="E175" s="38">
        <v>0</v>
      </c>
      <c r="F175" s="38">
        <v>0</v>
      </c>
      <c r="G175" s="79">
        <f>H175+I175+J175</f>
        <v>25</v>
      </c>
      <c r="H175" s="79">
        <v>25</v>
      </c>
      <c r="I175" s="79">
        <v>0</v>
      </c>
      <c r="J175" s="79">
        <v>0</v>
      </c>
      <c r="K175" s="43">
        <f t="shared" si="108"/>
        <v>1</v>
      </c>
      <c r="L175" s="38">
        <f>M175+N175+O175</f>
        <v>25</v>
      </c>
      <c r="M175" s="38">
        <v>25</v>
      </c>
      <c r="N175" s="38">
        <v>0</v>
      </c>
      <c r="O175" s="38">
        <v>0</v>
      </c>
      <c r="P175" s="43">
        <f t="shared" si="111"/>
        <v>1</v>
      </c>
      <c r="Q175" s="57"/>
    </row>
    <row r="176" spans="1:17" s="1" customFormat="1" ht="111" x14ac:dyDescent="0.25">
      <c r="A176" s="69" t="s">
        <v>1065</v>
      </c>
      <c r="B176" s="53" t="s">
        <v>246</v>
      </c>
      <c r="C176" s="38">
        <f t="shared" ref="C176:C184" si="112">D176+E176+F176</f>
        <v>50</v>
      </c>
      <c r="D176" s="38">
        <v>50</v>
      </c>
      <c r="E176" s="38">
        <v>0</v>
      </c>
      <c r="F176" s="38">
        <v>0</v>
      </c>
      <c r="G176" s="79">
        <f t="shared" ref="G176:G184" si="113">H176+I176+J176</f>
        <v>50</v>
      </c>
      <c r="H176" s="79">
        <v>50</v>
      </c>
      <c r="I176" s="79">
        <v>0</v>
      </c>
      <c r="J176" s="79">
        <v>0</v>
      </c>
      <c r="K176" s="43">
        <f t="shared" si="108"/>
        <v>1</v>
      </c>
      <c r="L176" s="38">
        <f t="shared" ref="L176:L184" si="114">M176+N176+O176</f>
        <v>50</v>
      </c>
      <c r="M176" s="38">
        <v>50</v>
      </c>
      <c r="N176" s="38">
        <v>0</v>
      </c>
      <c r="O176" s="38">
        <v>0</v>
      </c>
      <c r="P176" s="43">
        <f t="shared" si="111"/>
        <v>1</v>
      </c>
      <c r="Q176" s="57"/>
    </row>
    <row r="177" spans="1:17" s="1" customFormat="1" ht="83.25" x14ac:dyDescent="0.25">
      <c r="A177" s="69" t="s">
        <v>1066</v>
      </c>
      <c r="B177" s="53" t="s">
        <v>247</v>
      </c>
      <c r="C177" s="38">
        <f t="shared" si="112"/>
        <v>50</v>
      </c>
      <c r="D177" s="38">
        <v>50</v>
      </c>
      <c r="E177" s="38">
        <v>0</v>
      </c>
      <c r="F177" s="38">
        <v>0</v>
      </c>
      <c r="G177" s="79">
        <f t="shared" si="113"/>
        <v>50</v>
      </c>
      <c r="H177" s="79">
        <v>50</v>
      </c>
      <c r="I177" s="79">
        <v>0</v>
      </c>
      <c r="J177" s="79">
        <v>0</v>
      </c>
      <c r="K177" s="43">
        <f t="shared" si="108"/>
        <v>1</v>
      </c>
      <c r="L177" s="38">
        <f t="shared" si="114"/>
        <v>50</v>
      </c>
      <c r="M177" s="38">
        <v>50</v>
      </c>
      <c r="N177" s="38">
        <v>0</v>
      </c>
      <c r="O177" s="38">
        <v>0</v>
      </c>
      <c r="P177" s="43">
        <f t="shared" si="111"/>
        <v>1</v>
      </c>
      <c r="Q177" s="57"/>
    </row>
    <row r="178" spans="1:17" s="1" customFormat="1" ht="194.25" x14ac:dyDescent="0.25">
      <c r="A178" s="69" t="s">
        <v>1072</v>
      </c>
      <c r="B178" s="53" t="s">
        <v>248</v>
      </c>
      <c r="C178" s="38">
        <f t="shared" si="112"/>
        <v>60</v>
      </c>
      <c r="D178" s="38">
        <v>60</v>
      </c>
      <c r="E178" s="38">
        <v>0</v>
      </c>
      <c r="F178" s="38">
        <v>0</v>
      </c>
      <c r="G178" s="79">
        <f t="shared" si="113"/>
        <v>60</v>
      </c>
      <c r="H178" s="79">
        <v>60</v>
      </c>
      <c r="I178" s="79">
        <v>0</v>
      </c>
      <c r="J178" s="79">
        <v>0</v>
      </c>
      <c r="K178" s="43">
        <f t="shared" si="108"/>
        <v>1</v>
      </c>
      <c r="L178" s="38">
        <f t="shared" si="114"/>
        <v>60</v>
      </c>
      <c r="M178" s="38">
        <v>60</v>
      </c>
      <c r="N178" s="38">
        <v>0</v>
      </c>
      <c r="O178" s="38">
        <v>0</v>
      </c>
      <c r="P178" s="43">
        <f t="shared" si="111"/>
        <v>1</v>
      </c>
      <c r="Q178" s="57"/>
    </row>
    <row r="179" spans="1:17" s="1" customFormat="1" ht="55.5" x14ac:dyDescent="0.25">
      <c r="A179" s="69" t="s">
        <v>1067</v>
      </c>
      <c r="B179" s="53" t="s">
        <v>249</v>
      </c>
      <c r="C179" s="38">
        <f t="shared" si="112"/>
        <v>0</v>
      </c>
      <c r="D179" s="38">
        <v>0</v>
      </c>
      <c r="E179" s="38">
        <v>0</v>
      </c>
      <c r="F179" s="38">
        <v>0</v>
      </c>
      <c r="G179" s="79">
        <f t="shared" si="113"/>
        <v>0</v>
      </c>
      <c r="H179" s="79">
        <v>0</v>
      </c>
      <c r="I179" s="79">
        <v>0</v>
      </c>
      <c r="J179" s="79">
        <v>0</v>
      </c>
      <c r="K179" s="43" t="s">
        <v>33</v>
      </c>
      <c r="L179" s="38">
        <f t="shared" si="114"/>
        <v>0</v>
      </c>
      <c r="M179" s="38">
        <v>0</v>
      </c>
      <c r="N179" s="38">
        <v>0</v>
      </c>
      <c r="O179" s="38">
        <v>0</v>
      </c>
      <c r="P179" s="43" t="s">
        <v>33</v>
      </c>
      <c r="Q179" s="57"/>
    </row>
    <row r="180" spans="1:17" s="1" customFormat="1" ht="111" x14ac:dyDescent="0.25">
      <c r="A180" s="69" t="s">
        <v>1068</v>
      </c>
      <c r="B180" s="53" t="s">
        <v>250</v>
      </c>
      <c r="C180" s="38">
        <f t="shared" si="112"/>
        <v>0</v>
      </c>
      <c r="D180" s="38">
        <v>0</v>
      </c>
      <c r="E180" s="38">
        <v>0</v>
      </c>
      <c r="F180" s="38">
        <v>0</v>
      </c>
      <c r="G180" s="79">
        <f t="shared" si="113"/>
        <v>0</v>
      </c>
      <c r="H180" s="79">
        <v>0</v>
      </c>
      <c r="I180" s="79">
        <v>0</v>
      </c>
      <c r="J180" s="79">
        <v>0</v>
      </c>
      <c r="K180" s="43" t="s">
        <v>33</v>
      </c>
      <c r="L180" s="38">
        <f t="shared" si="114"/>
        <v>0</v>
      </c>
      <c r="M180" s="38">
        <v>0</v>
      </c>
      <c r="N180" s="38">
        <v>0</v>
      </c>
      <c r="O180" s="38">
        <v>0</v>
      </c>
      <c r="P180" s="43" t="s">
        <v>33</v>
      </c>
      <c r="Q180" s="57"/>
    </row>
    <row r="181" spans="1:17" s="1" customFormat="1" ht="55.5" x14ac:dyDescent="0.25">
      <c r="A181" s="69" t="s">
        <v>1069</v>
      </c>
      <c r="B181" s="53" t="s">
        <v>251</v>
      </c>
      <c r="C181" s="38">
        <f t="shared" si="112"/>
        <v>430.8</v>
      </c>
      <c r="D181" s="38">
        <v>430.8</v>
      </c>
      <c r="E181" s="38">
        <v>0</v>
      </c>
      <c r="F181" s="38">
        <v>0</v>
      </c>
      <c r="G181" s="79">
        <f t="shared" si="113"/>
        <v>430.8</v>
      </c>
      <c r="H181" s="79">
        <v>430.8</v>
      </c>
      <c r="I181" s="79">
        <v>0</v>
      </c>
      <c r="J181" s="79">
        <v>0</v>
      </c>
      <c r="K181" s="43">
        <f t="shared" ref="K181:K182" si="115">G181/C181</f>
        <v>1</v>
      </c>
      <c r="L181" s="38">
        <f t="shared" si="114"/>
        <v>430.8</v>
      </c>
      <c r="M181" s="38">
        <v>430.8</v>
      </c>
      <c r="N181" s="38">
        <v>0</v>
      </c>
      <c r="O181" s="38">
        <v>0</v>
      </c>
      <c r="P181" s="43">
        <f t="shared" ref="P181:P182" si="116">L181/C181</f>
        <v>1</v>
      </c>
      <c r="Q181" s="57"/>
    </row>
    <row r="182" spans="1:17" s="1" customFormat="1" ht="83.25" x14ac:dyDescent="0.25">
      <c r="A182" s="69" t="s">
        <v>1071</v>
      </c>
      <c r="B182" s="53" t="s">
        <v>252</v>
      </c>
      <c r="C182" s="38">
        <f t="shared" si="112"/>
        <v>165</v>
      </c>
      <c r="D182" s="38">
        <v>165</v>
      </c>
      <c r="E182" s="38">
        <v>0</v>
      </c>
      <c r="F182" s="38">
        <v>0</v>
      </c>
      <c r="G182" s="79">
        <f t="shared" si="113"/>
        <v>165</v>
      </c>
      <c r="H182" s="79">
        <v>165</v>
      </c>
      <c r="I182" s="79">
        <v>0</v>
      </c>
      <c r="J182" s="79">
        <v>0</v>
      </c>
      <c r="K182" s="43">
        <f t="shared" si="115"/>
        <v>1</v>
      </c>
      <c r="L182" s="38">
        <f t="shared" si="114"/>
        <v>165</v>
      </c>
      <c r="M182" s="38">
        <v>165</v>
      </c>
      <c r="N182" s="38">
        <v>0</v>
      </c>
      <c r="O182" s="38">
        <v>0</v>
      </c>
      <c r="P182" s="43">
        <f t="shared" si="116"/>
        <v>1</v>
      </c>
      <c r="Q182" s="57"/>
    </row>
    <row r="183" spans="1:17" s="1" customFormat="1" ht="33" x14ac:dyDescent="0.25">
      <c r="A183" s="69" t="s">
        <v>1078</v>
      </c>
      <c r="B183" s="53" t="s">
        <v>253</v>
      </c>
      <c r="C183" s="38">
        <f t="shared" si="112"/>
        <v>0</v>
      </c>
      <c r="D183" s="38">
        <v>0</v>
      </c>
      <c r="E183" s="38">
        <v>0</v>
      </c>
      <c r="F183" s="38">
        <v>0</v>
      </c>
      <c r="G183" s="79">
        <f t="shared" si="113"/>
        <v>0</v>
      </c>
      <c r="H183" s="79">
        <v>0</v>
      </c>
      <c r="I183" s="79">
        <v>0</v>
      </c>
      <c r="J183" s="79">
        <v>0</v>
      </c>
      <c r="K183" s="43" t="s">
        <v>33</v>
      </c>
      <c r="L183" s="38">
        <f t="shared" si="114"/>
        <v>0</v>
      </c>
      <c r="M183" s="38">
        <v>0</v>
      </c>
      <c r="N183" s="38">
        <v>0</v>
      </c>
      <c r="O183" s="38">
        <v>0</v>
      </c>
      <c r="P183" s="43" t="s">
        <v>33</v>
      </c>
      <c r="Q183" s="57"/>
    </row>
    <row r="184" spans="1:17" s="1" customFormat="1" ht="55.5" x14ac:dyDescent="0.25">
      <c r="A184" s="69" t="s">
        <v>1079</v>
      </c>
      <c r="B184" s="53" t="s">
        <v>254</v>
      </c>
      <c r="C184" s="38">
        <f t="shared" si="112"/>
        <v>0</v>
      </c>
      <c r="D184" s="38">
        <v>0</v>
      </c>
      <c r="E184" s="38">
        <v>0</v>
      </c>
      <c r="F184" s="38">
        <v>0</v>
      </c>
      <c r="G184" s="79">
        <f t="shared" si="113"/>
        <v>0</v>
      </c>
      <c r="H184" s="79">
        <v>0</v>
      </c>
      <c r="I184" s="79">
        <v>0</v>
      </c>
      <c r="J184" s="79">
        <v>0</v>
      </c>
      <c r="K184" s="43" t="s">
        <v>33</v>
      </c>
      <c r="L184" s="38">
        <f t="shared" si="114"/>
        <v>0</v>
      </c>
      <c r="M184" s="38">
        <v>0</v>
      </c>
      <c r="N184" s="38">
        <v>0</v>
      </c>
      <c r="O184" s="38">
        <v>0</v>
      </c>
      <c r="P184" s="43" t="s">
        <v>33</v>
      </c>
      <c r="Q184" s="57"/>
    </row>
    <row r="185" spans="1:17" s="1" customFormat="1" ht="111" x14ac:dyDescent="0.25">
      <c r="A185" s="69" t="s">
        <v>1074</v>
      </c>
      <c r="B185" s="54" t="s">
        <v>255</v>
      </c>
      <c r="C185" s="38">
        <f>D185+E185+F185</f>
        <v>0</v>
      </c>
      <c r="D185" s="38">
        <v>0</v>
      </c>
      <c r="E185" s="38">
        <v>0</v>
      </c>
      <c r="F185" s="38">
        <v>0</v>
      </c>
      <c r="G185" s="79">
        <f>H185+I185+J185</f>
        <v>0</v>
      </c>
      <c r="H185" s="79">
        <v>0</v>
      </c>
      <c r="I185" s="79">
        <v>0</v>
      </c>
      <c r="J185" s="79">
        <v>0</v>
      </c>
      <c r="K185" s="43" t="s">
        <v>33</v>
      </c>
      <c r="L185" s="38">
        <f>M185+N185+O185</f>
        <v>0</v>
      </c>
      <c r="M185" s="38">
        <v>0</v>
      </c>
      <c r="N185" s="38">
        <v>0</v>
      </c>
      <c r="O185" s="38">
        <v>0</v>
      </c>
      <c r="P185" s="43" t="s">
        <v>33</v>
      </c>
      <c r="Q185" s="57"/>
    </row>
    <row r="186" spans="1:17" s="1" customFormat="1" ht="83.25" x14ac:dyDescent="0.25">
      <c r="A186" s="69" t="s">
        <v>1075</v>
      </c>
      <c r="B186" s="54" t="s">
        <v>256</v>
      </c>
      <c r="C186" s="38">
        <f>C187+C188+C189+C190+C191+C192</f>
        <v>435</v>
      </c>
      <c r="D186" s="38">
        <f t="shared" ref="D186:J186" si="117">D187+D188+D189+D190+D191+D192</f>
        <v>435</v>
      </c>
      <c r="E186" s="38">
        <f t="shared" si="117"/>
        <v>0</v>
      </c>
      <c r="F186" s="38">
        <f t="shared" si="117"/>
        <v>0</v>
      </c>
      <c r="G186" s="79">
        <f t="shared" si="117"/>
        <v>405</v>
      </c>
      <c r="H186" s="79">
        <f t="shared" si="117"/>
        <v>405</v>
      </c>
      <c r="I186" s="79">
        <f t="shared" si="117"/>
        <v>0</v>
      </c>
      <c r="J186" s="79">
        <f t="shared" si="117"/>
        <v>0</v>
      </c>
      <c r="K186" s="43">
        <f t="shared" ref="K186:K188" si="118">G186/C186</f>
        <v>0.93103448275862066</v>
      </c>
      <c r="L186" s="38">
        <f t="shared" ref="L186:O186" si="119">L187+L188+L189+L190+L191+L192</f>
        <v>405</v>
      </c>
      <c r="M186" s="38">
        <f t="shared" si="119"/>
        <v>405</v>
      </c>
      <c r="N186" s="38">
        <f t="shared" si="119"/>
        <v>0</v>
      </c>
      <c r="O186" s="38">
        <f t="shared" si="119"/>
        <v>0</v>
      </c>
      <c r="P186" s="43">
        <f t="shared" ref="P186:P188" si="120">L186/C186</f>
        <v>0.93103448275862066</v>
      </c>
      <c r="Q186" s="57" t="s">
        <v>272</v>
      </c>
    </row>
    <row r="187" spans="1:17" s="1" customFormat="1" ht="111" x14ac:dyDescent="0.25">
      <c r="A187" s="69" t="s">
        <v>1080</v>
      </c>
      <c r="B187" s="53" t="s">
        <v>257</v>
      </c>
      <c r="C187" s="38">
        <f>D187+E187+F187</f>
        <v>50</v>
      </c>
      <c r="D187" s="38">
        <v>50</v>
      </c>
      <c r="E187" s="38">
        <v>0</v>
      </c>
      <c r="F187" s="38">
        <v>0</v>
      </c>
      <c r="G187" s="79">
        <f>H187+I187+J187</f>
        <v>50</v>
      </c>
      <c r="H187" s="79">
        <v>50</v>
      </c>
      <c r="I187" s="79">
        <v>0</v>
      </c>
      <c r="J187" s="79">
        <v>0</v>
      </c>
      <c r="K187" s="43">
        <f t="shared" si="118"/>
        <v>1</v>
      </c>
      <c r="L187" s="38">
        <f>M187+N187+O187</f>
        <v>50</v>
      </c>
      <c r="M187" s="38">
        <v>50</v>
      </c>
      <c r="N187" s="38">
        <v>0</v>
      </c>
      <c r="O187" s="38">
        <v>0</v>
      </c>
      <c r="P187" s="43">
        <f t="shared" si="120"/>
        <v>1</v>
      </c>
      <c r="Q187" s="57"/>
    </row>
    <row r="188" spans="1:17" s="1" customFormat="1" ht="83.25" x14ac:dyDescent="0.25">
      <c r="A188" s="69" t="s">
        <v>1076</v>
      </c>
      <c r="B188" s="53" t="s">
        <v>258</v>
      </c>
      <c r="C188" s="38">
        <f t="shared" ref="C188:C192" si="121">D188+E188+F188</f>
        <v>130</v>
      </c>
      <c r="D188" s="38">
        <v>130</v>
      </c>
      <c r="E188" s="38">
        <v>0</v>
      </c>
      <c r="F188" s="38">
        <v>0</v>
      </c>
      <c r="G188" s="79">
        <f t="shared" ref="G188:G192" si="122">H188+I188+J188</f>
        <v>130</v>
      </c>
      <c r="H188" s="79">
        <v>130</v>
      </c>
      <c r="I188" s="79">
        <v>0</v>
      </c>
      <c r="J188" s="79">
        <v>0</v>
      </c>
      <c r="K188" s="43">
        <f t="shared" si="118"/>
        <v>1</v>
      </c>
      <c r="L188" s="38">
        <f t="shared" ref="L188:L192" si="123">M188+N188+O188</f>
        <v>130</v>
      </c>
      <c r="M188" s="38">
        <v>130</v>
      </c>
      <c r="N188" s="38">
        <v>0</v>
      </c>
      <c r="O188" s="38">
        <v>0</v>
      </c>
      <c r="P188" s="43">
        <f t="shared" si="120"/>
        <v>1</v>
      </c>
      <c r="Q188" s="57"/>
    </row>
    <row r="189" spans="1:17" s="1" customFormat="1" ht="194.25" x14ac:dyDescent="0.25">
      <c r="A189" s="69" t="s">
        <v>1077</v>
      </c>
      <c r="B189" s="53" t="s">
        <v>259</v>
      </c>
      <c r="C189" s="38">
        <f t="shared" si="121"/>
        <v>0</v>
      </c>
      <c r="D189" s="38">
        <v>0</v>
      </c>
      <c r="E189" s="38">
        <v>0</v>
      </c>
      <c r="F189" s="38">
        <v>0</v>
      </c>
      <c r="G189" s="79">
        <f t="shared" si="122"/>
        <v>0</v>
      </c>
      <c r="H189" s="79">
        <v>0</v>
      </c>
      <c r="I189" s="79">
        <v>0</v>
      </c>
      <c r="J189" s="79">
        <v>0</v>
      </c>
      <c r="K189" s="43" t="s">
        <v>33</v>
      </c>
      <c r="L189" s="38">
        <f t="shared" si="123"/>
        <v>0</v>
      </c>
      <c r="M189" s="38">
        <v>0</v>
      </c>
      <c r="N189" s="38">
        <v>0</v>
      </c>
      <c r="O189" s="38">
        <v>0</v>
      </c>
      <c r="P189" s="43" t="s">
        <v>33</v>
      </c>
      <c r="Q189" s="57"/>
    </row>
    <row r="190" spans="1:17" s="1" customFormat="1" ht="83.25" x14ac:dyDescent="0.25">
      <c r="A190" s="69" t="s">
        <v>1081</v>
      </c>
      <c r="B190" s="53" t="s">
        <v>260</v>
      </c>
      <c r="C190" s="38">
        <f t="shared" si="121"/>
        <v>0</v>
      </c>
      <c r="D190" s="38">
        <v>0</v>
      </c>
      <c r="E190" s="38">
        <v>0</v>
      </c>
      <c r="F190" s="38">
        <v>0</v>
      </c>
      <c r="G190" s="79">
        <f t="shared" si="122"/>
        <v>0</v>
      </c>
      <c r="H190" s="79">
        <v>0</v>
      </c>
      <c r="I190" s="79">
        <v>0</v>
      </c>
      <c r="J190" s="79">
        <v>0</v>
      </c>
      <c r="K190" s="43" t="s">
        <v>33</v>
      </c>
      <c r="L190" s="38">
        <f t="shared" si="123"/>
        <v>0</v>
      </c>
      <c r="M190" s="38">
        <v>0</v>
      </c>
      <c r="N190" s="38">
        <v>0</v>
      </c>
      <c r="O190" s="38">
        <v>0</v>
      </c>
      <c r="P190" s="43" t="s">
        <v>33</v>
      </c>
      <c r="Q190" s="57"/>
    </row>
    <row r="191" spans="1:17" s="1" customFormat="1" ht="138.75" x14ac:dyDescent="0.25">
      <c r="A191" s="69" t="s">
        <v>1082</v>
      </c>
      <c r="B191" s="53" t="s">
        <v>261</v>
      </c>
      <c r="C191" s="38">
        <f t="shared" si="121"/>
        <v>220</v>
      </c>
      <c r="D191" s="38">
        <v>220</v>
      </c>
      <c r="E191" s="38">
        <v>0</v>
      </c>
      <c r="F191" s="38">
        <v>0</v>
      </c>
      <c r="G191" s="79">
        <f t="shared" si="122"/>
        <v>220</v>
      </c>
      <c r="H191" s="79">
        <v>220</v>
      </c>
      <c r="I191" s="79">
        <v>0</v>
      </c>
      <c r="J191" s="79">
        <v>0</v>
      </c>
      <c r="K191" s="43">
        <f t="shared" ref="K191:K192" si="124">G191/C191</f>
        <v>1</v>
      </c>
      <c r="L191" s="38">
        <f t="shared" si="123"/>
        <v>220</v>
      </c>
      <c r="M191" s="38">
        <v>220</v>
      </c>
      <c r="N191" s="38">
        <v>0</v>
      </c>
      <c r="O191" s="38">
        <v>0</v>
      </c>
      <c r="P191" s="43">
        <f t="shared" ref="P191:P192" si="125">L191/C191</f>
        <v>1</v>
      </c>
      <c r="Q191" s="57"/>
    </row>
    <row r="192" spans="1:17" s="1" customFormat="1" ht="189" customHeight="1" x14ac:dyDescent="0.25">
      <c r="A192" s="69" t="s">
        <v>1073</v>
      </c>
      <c r="B192" s="53" t="s">
        <v>262</v>
      </c>
      <c r="C192" s="38">
        <f t="shared" si="121"/>
        <v>35</v>
      </c>
      <c r="D192" s="38">
        <v>35</v>
      </c>
      <c r="E192" s="38">
        <v>0</v>
      </c>
      <c r="F192" s="38">
        <v>0</v>
      </c>
      <c r="G192" s="79">
        <f t="shared" si="122"/>
        <v>5</v>
      </c>
      <c r="H192" s="79">
        <v>5</v>
      </c>
      <c r="I192" s="79">
        <v>0</v>
      </c>
      <c r="J192" s="79">
        <v>0</v>
      </c>
      <c r="K192" s="43">
        <f t="shared" si="124"/>
        <v>0.14285714285714285</v>
      </c>
      <c r="L192" s="38">
        <f t="shared" si="123"/>
        <v>5</v>
      </c>
      <c r="M192" s="38">
        <v>5</v>
      </c>
      <c r="N192" s="38">
        <v>0</v>
      </c>
      <c r="O192" s="38">
        <v>0</v>
      </c>
      <c r="P192" s="43">
        <f t="shared" si="125"/>
        <v>0.14285714285714285</v>
      </c>
      <c r="Q192" s="57" t="s">
        <v>272</v>
      </c>
    </row>
    <row r="193" spans="1:17" s="1" customFormat="1" ht="83.25" x14ac:dyDescent="0.25">
      <c r="A193" s="69" t="s">
        <v>1083</v>
      </c>
      <c r="B193" s="53" t="s">
        <v>232</v>
      </c>
      <c r="C193" s="38">
        <f t="shared" si="104"/>
        <v>0</v>
      </c>
      <c r="D193" s="38">
        <v>0</v>
      </c>
      <c r="E193" s="38">
        <v>0</v>
      </c>
      <c r="F193" s="38">
        <v>0</v>
      </c>
      <c r="G193" s="79">
        <f t="shared" si="105"/>
        <v>0</v>
      </c>
      <c r="H193" s="79">
        <v>0</v>
      </c>
      <c r="I193" s="79">
        <v>0</v>
      </c>
      <c r="J193" s="79">
        <v>0</v>
      </c>
      <c r="K193" s="43" t="s">
        <v>33</v>
      </c>
      <c r="L193" s="38">
        <f t="shared" si="106"/>
        <v>0</v>
      </c>
      <c r="M193" s="38">
        <v>0</v>
      </c>
      <c r="N193" s="38">
        <v>0</v>
      </c>
      <c r="O193" s="38">
        <v>0</v>
      </c>
      <c r="P193" s="43" t="s">
        <v>33</v>
      </c>
      <c r="Q193" s="57"/>
    </row>
    <row r="194" spans="1:17" s="1" customFormat="1" ht="359.25" customHeight="1" x14ac:dyDescent="0.25">
      <c r="A194" s="69" t="s">
        <v>1084</v>
      </c>
      <c r="B194" s="70" t="s">
        <v>233</v>
      </c>
      <c r="C194" s="38">
        <f>D194+E194+F194</f>
        <v>22655</v>
      </c>
      <c r="D194" s="38">
        <v>0</v>
      </c>
      <c r="E194" s="38">
        <v>22655</v>
      </c>
      <c r="F194" s="38">
        <v>0</v>
      </c>
      <c r="G194" s="79">
        <f>H194+I194+J194</f>
        <v>22654.799999999999</v>
      </c>
      <c r="H194" s="79">
        <v>0</v>
      </c>
      <c r="I194" s="79">
        <v>22654.799999999999</v>
      </c>
      <c r="J194" s="79">
        <v>0</v>
      </c>
      <c r="K194" s="43">
        <f t="shared" si="89"/>
        <v>0.99999117192672693</v>
      </c>
      <c r="L194" s="38">
        <f>M194+N194+O194</f>
        <v>22654.799999999999</v>
      </c>
      <c r="M194" s="38">
        <v>0</v>
      </c>
      <c r="N194" s="38">
        <v>22654.799999999999</v>
      </c>
      <c r="O194" s="38">
        <v>0</v>
      </c>
      <c r="P194" s="43">
        <f t="shared" si="90"/>
        <v>0.99999117192672693</v>
      </c>
      <c r="Q194" s="57"/>
    </row>
    <row r="195" spans="1:17" s="1" customFormat="1" ht="204" customHeight="1" x14ac:dyDescent="0.25">
      <c r="A195" s="69" t="s">
        <v>1142</v>
      </c>
      <c r="B195" s="46" t="s">
        <v>234</v>
      </c>
      <c r="C195" s="40">
        <f>C196+C197+C198+C199+C200+C201+C202</f>
        <v>157991</v>
      </c>
      <c r="D195" s="40">
        <f t="shared" ref="D195:O195" si="126">D196+D197+D198+D199+D200+D201+D202</f>
        <v>20170</v>
      </c>
      <c r="E195" s="40">
        <f t="shared" si="126"/>
        <v>137821</v>
      </c>
      <c r="F195" s="40">
        <f t="shared" si="126"/>
        <v>0</v>
      </c>
      <c r="G195" s="76">
        <f t="shared" si="126"/>
        <v>152677.09999999998</v>
      </c>
      <c r="H195" s="76">
        <f t="shared" si="126"/>
        <v>16906.5</v>
      </c>
      <c r="I195" s="76">
        <f t="shared" si="126"/>
        <v>135770.59999999998</v>
      </c>
      <c r="J195" s="76">
        <f t="shared" si="126"/>
        <v>0</v>
      </c>
      <c r="K195" s="43">
        <f t="shared" si="89"/>
        <v>0.96636580564715702</v>
      </c>
      <c r="L195" s="40">
        <f t="shared" si="126"/>
        <v>152677.09999999998</v>
      </c>
      <c r="M195" s="40">
        <f t="shared" si="126"/>
        <v>16906.5</v>
      </c>
      <c r="N195" s="40">
        <f t="shared" si="126"/>
        <v>135770.59999999998</v>
      </c>
      <c r="O195" s="40">
        <f t="shared" si="126"/>
        <v>0</v>
      </c>
      <c r="P195" s="43">
        <f t="shared" si="90"/>
        <v>0.96636580564715702</v>
      </c>
      <c r="Q195" s="57"/>
    </row>
    <row r="196" spans="1:17" s="1" customFormat="1" ht="166.5" x14ac:dyDescent="0.25">
      <c r="A196" s="69" t="s">
        <v>1059</v>
      </c>
      <c r="B196" s="53" t="s">
        <v>235</v>
      </c>
      <c r="C196" s="38">
        <f t="shared" ref="C196:C201" si="127">D196+E196+F196</f>
        <v>9726</v>
      </c>
      <c r="D196" s="38">
        <v>0</v>
      </c>
      <c r="E196" s="38">
        <v>9726</v>
      </c>
      <c r="F196" s="38">
        <v>0</v>
      </c>
      <c r="G196" s="79">
        <f t="shared" ref="G196:G201" si="128">H196+I196+J196</f>
        <v>9726</v>
      </c>
      <c r="H196" s="79">
        <v>0</v>
      </c>
      <c r="I196" s="79">
        <v>9726</v>
      </c>
      <c r="J196" s="79">
        <v>0</v>
      </c>
      <c r="K196" s="43">
        <f t="shared" si="89"/>
        <v>1</v>
      </c>
      <c r="L196" s="38">
        <f t="shared" ref="L196:L201" si="129">M196+N196+O196</f>
        <v>9726</v>
      </c>
      <c r="M196" s="38">
        <v>0</v>
      </c>
      <c r="N196" s="38">
        <v>9726</v>
      </c>
      <c r="O196" s="38">
        <v>0</v>
      </c>
      <c r="P196" s="43">
        <f t="shared" si="90"/>
        <v>1</v>
      </c>
      <c r="Q196" s="57"/>
    </row>
    <row r="197" spans="1:17" s="1" customFormat="1" ht="289.5" customHeight="1" x14ac:dyDescent="0.25">
      <c r="A197" s="69" t="s">
        <v>1085</v>
      </c>
      <c r="B197" s="53" t="s">
        <v>236</v>
      </c>
      <c r="C197" s="38">
        <f t="shared" si="127"/>
        <v>82657.2</v>
      </c>
      <c r="D197" s="38">
        <v>5676.2</v>
      </c>
      <c r="E197" s="38">
        <v>76981</v>
      </c>
      <c r="F197" s="38">
        <v>0</v>
      </c>
      <c r="G197" s="79">
        <f t="shared" si="128"/>
        <v>79438.400000000009</v>
      </c>
      <c r="H197" s="79">
        <v>3628.1</v>
      </c>
      <c r="I197" s="79">
        <v>75810.3</v>
      </c>
      <c r="J197" s="79">
        <v>0</v>
      </c>
      <c r="K197" s="43">
        <f t="shared" si="89"/>
        <v>0.96105844378953087</v>
      </c>
      <c r="L197" s="38">
        <f t="shared" si="129"/>
        <v>79438.400000000009</v>
      </c>
      <c r="M197" s="38">
        <v>3628.1</v>
      </c>
      <c r="N197" s="38">
        <v>75810.3</v>
      </c>
      <c r="O197" s="38">
        <v>0</v>
      </c>
      <c r="P197" s="43">
        <f t="shared" si="90"/>
        <v>0.96105844378953087</v>
      </c>
      <c r="Q197" s="57"/>
    </row>
    <row r="198" spans="1:17" s="1" customFormat="1" ht="166.5" x14ac:dyDescent="0.25">
      <c r="A198" s="69" t="s">
        <v>1086</v>
      </c>
      <c r="B198" s="53" t="s">
        <v>237</v>
      </c>
      <c r="C198" s="38">
        <f t="shared" si="127"/>
        <v>40</v>
      </c>
      <c r="D198" s="38">
        <v>0</v>
      </c>
      <c r="E198" s="38">
        <v>40</v>
      </c>
      <c r="F198" s="38">
        <v>0</v>
      </c>
      <c r="G198" s="79">
        <f t="shared" si="128"/>
        <v>31.7</v>
      </c>
      <c r="H198" s="79">
        <v>0</v>
      </c>
      <c r="I198" s="79">
        <v>31.7</v>
      </c>
      <c r="J198" s="79">
        <v>0</v>
      </c>
      <c r="K198" s="43">
        <f t="shared" si="89"/>
        <v>0.79249999999999998</v>
      </c>
      <c r="L198" s="38">
        <f t="shared" si="129"/>
        <v>31.7</v>
      </c>
      <c r="M198" s="38">
        <v>0</v>
      </c>
      <c r="N198" s="38">
        <v>31.7</v>
      </c>
      <c r="O198" s="38">
        <v>0</v>
      </c>
      <c r="P198" s="43">
        <f t="shared" si="90"/>
        <v>0.79249999999999998</v>
      </c>
      <c r="Q198" s="57" t="s">
        <v>1406</v>
      </c>
    </row>
    <row r="199" spans="1:17" s="1" customFormat="1" ht="138.75" x14ac:dyDescent="0.25">
      <c r="A199" s="69" t="s">
        <v>1087</v>
      </c>
      <c r="B199" s="53" t="s">
        <v>238</v>
      </c>
      <c r="C199" s="38">
        <f t="shared" si="127"/>
        <v>2100</v>
      </c>
      <c r="D199" s="38">
        <v>420</v>
      </c>
      <c r="E199" s="38">
        <v>1680</v>
      </c>
      <c r="F199" s="38">
        <v>0</v>
      </c>
      <c r="G199" s="79">
        <f t="shared" si="128"/>
        <v>2083.6999999999998</v>
      </c>
      <c r="H199" s="79">
        <v>416.7</v>
      </c>
      <c r="I199" s="79">
        <v>1667</v>
      </c>
      <c r="J199" s="79">
        <v>0</v>
      </c>
      <c r="K199" s="43">
        <f t="shared" si="89"/>
        <v>0.99223809523809514</v>
      </c>
      <c r="L199" s="38">
        <f t="shared" si="129"/>
        <v>2083.6999999999998</v>
      </c>
      <c r="M199" s="38">
        <v>416.7</v>
      </c>
      <c r="N199" s="38">
        <v>1667</v>
      </c>
      <c r="O199" s="38">
        <v>0</v>
      </c>
      <c r="P199" s="43">
        <f t="shared" si="90"/>
        <v>0.99223809523809514</v>
      </c>
      <c r="Q199" s="57"/>
    </row>
    <row r="200" spans="1:17" s="1" customFormat="1" ht="166.5" x14ac:dyDescent="0.25">
      <c r="A200" s="69" t="s">
        <v>1088</v>
      </c>
      <c r="B200" s="53" t="s">
        <v>239</v>
      </c>
      <c r="C200" s="38">
        <f t="shared" si="127"/>
        <v>11923.7</v>
      </c>
      <c r="D200" s="38">
        <v>8619.7000000000007</v>
      </c>
      <c r="E200" s="38">
        <v>3304</v>
      </c>
      <c r="F200" s="38">
        <v>0</v>
      </c>
      <c r="G200" s="79">
        <f t="shared" si="128"/>
        <v>10652.9</v>
      </c>
      <c r="H200" s="79">
        <v>7574.5</v>
      </c>
      <c r="I200" s="79">
        <v>3078.4</v>
      </c>
      <c r="J200" s="79">
        <v>0</v>
      </c>
      <c r="K200" s="43">
        <f t="shared" si="89"/>
        <v>0.89342234373558538</v>
      </c>
      <c r="L200" s="38">
        <f t="shared" si="129"/>
        <v>10652.9</v>
      </c>
      <c r="M200" s="38">
        <v>7574.5</v>
      </c>
      <c r="N200" s="38">
        <v>3078.4</v>
      </c>
      <c r="O200" s="38">
        <v>0</v>
      </c>
      <c r="P200" s="43">
        <f t="shared" si="90"/>
        <v>0.89342234373558538</v>
      </c>
      <c r="Q200" s="57" t="s">
        <v>1406</v>
      </c>
    </row>
    <row r="201" spans="1:17" s="1" customFormat="1" ht="393.75" x14ac:dyDescent="0.25">
      <c r="A201" s="69" t="s">
        <v>1090</v>
      </c>
      <c r="B201" s="55" t="s">
        <v>240</v>
      </c>
      <c r="C201" s="38">
        <f t="shared" si="127"/>
        <v>0</v>
      </c>
      <c r="D201" s="38">
        <v>0</v>
      </c>
      <c r="E201" s="38">
        <v>0</v>
      </c>
      <c r="F201" s="38">
        <v>0</v>
      </c>
      <c r="G201" s="79">
        <f t="shared" si="128"/>
        <v>0</v>
      </c>
      <c r="H201" s="79">
        <v>0</v>
      </c>
      <c r="I201" s="79">
        <v>0</v>
      </c>
      <c r="J201" s="79">
        <v>0</v>
      </c>
      <c r="K201" s="43" t="s">
        <v>33</v>
      </c>
      <c r="L201" s="38">
        <f t="shared" si="129"/>
        <v>0</v>
      </c>
      <c r="M201" s="38">
        <v>0</v>
      </c>
      <c r="N201" s="38">
        <v>0</v>
      </c>
      <c r="O201" s="38">
        <v>0</v>
      </c>
      <c r="P201" s="43" t="s">
        <v>33</v>
      </c>
      <c r="Q201" s="57"/>
    </row>
    <row r="202" spans="1:17" s="1" customFormat="1" ht="136.5" customHeight="1" x14ac:dyDescent="0.25">
      <c r="A202" s="69" t="s">
        <v>1089</v>
      </c>
      <c r="B202" s="53" t="s">
        <v>241</v>
      </c>
      <c r="C202" s="38">
        <f>D202+E202+F202</f>
        <v>51544.1</v>
      </c>
      <c r="D202" s="38">
        <v>5454.1</v>
      </c>
      <c r="E202" s="38">
        <f>26198.2+19891.8</f>
        <v>46090</v>
      </c>
      <c r="F202" s="38">
        <v>0</v>
      </c>
      <c r="G202" s="79">
        <f>H202+I202+J202</f>
        <v>50744.399999999994</v>
      </c>
      <c r="H202" s="79">
        <v>5287.2</v>
      </c>
      <c r="I202" s="79">
        <f>19618.4+25838.8</f>
        <v>45457.2</v>
      </c>
      <c r="J202" s="79">
        <v>0</v>
      </c>
      <c r="K202" s="43">
        <f t="shared" si="89"/>
        <v>0.98448513020888895</v>
      </c>
      <c r="L202" s="38">
        <f>M202+N202+O202</f>
        <v>50744.399999999994</v>
      </c>
      <c r="M202" s="38">
        <v>5287.2</v>
      </c>
      <c r="N202" s="38">
        <f>19618.4+25838.8</f>
        <v>45457.2</v>
      </c>
      <c r="O202" s="38">
        <v>0</v>
      </c>
      <c r="P202" s="43">
        <f t="shared" si="90"/>
        <v>0.98448513020888895</v>
      </c>
      <c r="Q202" s="57"/>
    </row>
    <row r="203" spans="1:17" s="1" customFormat="1" ht="172.5" customHeight="1" x14ac:dyDescent="0.25">
      <c r="A203" s="69" t="s">
        <v>1135</v>
      </c>
      <c r="B203" s="46" t="s">
        <v>242</v>
      </c>
      <c r="C203" s="40">
        <f>C204</f>
        <v>0</v>
      </c>
      <c r="D203" s="40">
        <f t="shared" ref="D203:O203" si="130">D204</f>
        <v>0</v>
      </c>
      <c r="E203" s="40">
        <f t="shared" si="130"/>
        <v>0</v>
      </c>
      <c r="F203" s="40">
        <f t="shared" si="130"/>
        <v>0</v>
      </c>
      <c r="G203" s="76">
        <f t="shared" si="130"/>
        <v>0</v>
      </c>
      <c r="H203" s="76">
        <f t="shared" si="130"/>
        <v>0</v>
      </c>
      <c r="I203" s="76">
        <f t="shared" si="130"/>
        <v>0</v>
      </c>
      <c r="J203" s="76">
        <f t="shared" si="130"/>
        <v>0</v>
      </c>
      <c r="K203" s="43" t="s">
        <v>33</v>
      </c>
      <c r="L203" s="40">
        <f t="shared" si="130"/>
        <v>0</v>
      </c>
      <c r="M203" s="40">
        <f t="shared" si="130"/>
        <v>0</v>
      </c>
      <c r="N203" s="40">
        <f t="shared" si="130"/>
        <v>0</v>
      </c>
      <c r="O203" s="40">
        <f t="shared" si="130"/>
        <v>0</v>
      </c>
      <c r="P203" s="43" t="s">
        <v>33</v>
      </c>
      <c r="Q203" s="57"/>
    </row>
    <row r="204" spans="1:17" s="1" customFormat="1" ht="98.25" customHeight="1" x14ac:dyDescent="0.25">
      <c r="A204" s="69" t="s">
        <v>1091</v>
      </c>
      <c r="B204" s="53" t="s">
        <v>243</v>
      </c>
      <c r="C204" s="38">
        <f>D204+E204+F204</f>
        <v>0</v>
      </c>
      <c r="D204" s="38">
        <v>0</v>
      </c>
      <c r="E204" s="38">
        <v>0</v>
      </c>
      <c r="F204" s="38">
        <v>0</v>
      </c>
      <c r="G204" s="79">
        <f>H204+I204+J204</f>
        <v>0</v>
      </c>
      <c r="H204" s="79">
        <v>0</v>
      </c>
      <c r="I204" s="79">
        <v>0</v>
      </c>
      <c r="J204" s="79">
        <v>0</v>
      </c>
      <c r="K204" s="43" t="s">
        <v>33</v>
      </c>
      <c r="L204" s="38">
        <f>M204+N204+O204</f>
        <v>0</v>
      </c>
      <c r="M204" s="38">
        <v>0</v>
      </c>
      <c r="N204" s="38">
        <v>0</v>
      </c>
      <c r="O204" s="38">
        <v>0</v>
      </c>
      <c r="P204" s="43" t="s">
        <v>33</v>
      </c>
      <c r="Q204" s="57"/>
    </row>
    <row r="205" spans="1:17" s="1" customFormat="1" ht="60" customHeight="1" x14ac:dyDescent="0.25">
      <c r="A205" s="69" t="s">
        <v>1093</v>
      </c>
      <c r="B205" s="46" t="s">
        <v>263</v>
      </c>
      <c r="C205" s="40">
        <f>C206+C207+C208+C209+C210+C211</f>
        <v>13795.9</v>
      </c>
      <c r="D205" s="40">
        <f t="shared" ref="D205:J205" si="131">D206+D207+D208+D209+D210+D211</f>
        <v>12177.9</v>
      </c>
      <c r="E205" s="40">
        <f t="shared" si="131"/>
        <v>1618</v>
      </c>
      <c r="F205" s="40">
        <f t="shared" si="131"/>
        <v>0</v>
      </c>
      <c r="G205" s="76">
        <f t="shared" si="131"/>
        <v>13310.5</v>
      </c>
      <c r="H205" s="76">
        <f t="shared" si="131"/>
        <v>12037.1</v>
      </c>
      <c r="I205" s="76">
        <f t="shared" si="131"/>
        <v>1273.4000000000001</v>
      </c>
      <c r="J205" s="76">
        <f t="shared" si="131"/>
        <v>0</v>
      </c>
      <c r="K205" s="43">
        <f t="shared" si="89"/>
        <v>0.96481563363028144</v>
      </c>
      <c r="L205" s="40">
        <f>L206+L207+L208+L209+L210+L211</f>
        <v>13310.5</v>
      </c>
      <c r="M205" s="40">
        <f t="shared" ref="M205:O205" si="132">M206+M207+M208+M209+M210+M211</f>
        <v>12037.1</v>
      </c>
      <c r="N205" s="40">
        <f t="shared" si="132"/>
        <v>1273.4000000000001</v>
      </c>
      <c r="O205" s="40">
        <f t="shared" si="132"/>
        <v>0</v>
      </c>
      <c r="P205" s="43">
        <f t="shared" si="90"/>
        <v>0.96481563363028144</v>
      </c>
      <c r="Q205" s="57"/>
    </row>
    <row r="206" spans="1:17" s="1" customFormat="1" ht="166.5" x14ac:dyDescent="0.25">
      <c r="A206" s="69" t="s">
        <v>1092</v>
      </c>
      <c r="B206" s="53" t="s">
        <v>264</v>
      </c>
      <c r="C206" s="38">
        <f>D206+E206+F206</f>
        <v>0</v>
      </c>
      <c r="D206" s="38">
        <v>0</v>
      </c>
      <c r="E206" s="38">
        <v>0</v>
      </c>
      <c r="F206" s="38">
        <v>0</v>
      </c>
      <c r="G206" s="79">
        <f>H206+I206+J206</f>
        <v>0</v>
      </c>
      <c r="H206" s="79">
        <v>0</v>
      </c>
      <c r="I206" s="79">
        <v>0</v>
      </c>
      <c r="J206" s="79">
        <v>0</v>
      </c>
      <c r="K206" s="43" t="s">
        <v>33</v>
      </c>
      <c r="L206" s="38">
        <f>M206+N206+O206</f>
        <v>0</v>
      </c>
      <c r="M206" s="38">
        <v>0</v>
      </c>
      <c r="N206" s="38">
        <v>0</v>
      </c>
      <c r="O206" s="38">
        <v>0</v>
      </c>
      <c r="P206" s="43" t="s">
        <v>33</v>
      </c>
      <c r="Q206" s="57"/>
    </row>
    <row r="207" spans="1:17" s="1" customFormat="1" ht="83.25" x14ac:dyDescent="0.25">
      <c r="A207" s="69" t="s">
        <v>1094</v>
      </c>
      <c r="B207" s="53" t="s">
        <v>265</v>
      </c>
      <c r="C207" s="38">
        <f t="shared" ref="C207:C211" si="133">D207+E207+F207</f>
        <v>1000</v>
      </c>
      <c r="D207" s="38">
        <v>500</v>
      </c>
      <c r="E207" s="38">
        <v>500</v>
      </c>
      <c r="F207" s="38">
        <v>0</v>
      </c>
      <c r="G207" s="79">
        <f t="shared" ref="G207:G211" si="134">H207+I207+J207</f>
        <v>729</v>
      </c>
      <c r="H207" s="79">
        <v>364.5</v>
      </c>
      <c r="I207" s="79">
        <v>364.5</v>
      </c>
      <c r="J207" s="79">
        <v>0</v>
      </c>
      <c r="K207" s="43">
        <f t="shared" si="89"/>
        <v>0.72899999999999998</v>
      </c>
      <c r="L207" s="38">
        <f t="shared" ref="L207:L211" si="135">M207+N207+O207</f>
        <v>729</v>
      </c>
      <c r="M207" s="38">
        <v>364.5</v>
      </c>
      <c r="N207" s="38">
        <v>364.5</v>
      </c>
      <c r="O207" s="38">
        <v>0</v>
      </c>
      <c r="P207" s="43">
        <f t="shared" si="90"/>
        <v>0.72899999999999998</v>
      </c>
      <c r="Q207" s="57" t="s">
        <v>1100</v>
      </c>
    </row>
    <row r="208" spans="1:17" s="1" customFormat="1" ht="111" x14ac:dyDescent="0.25">
      <c r="A208" s="69" t="s">
        <v>1095</v>
      </c>
      <c r="B208" s="53" t="s">
        <v>266</v>
      </c>
      <c r="C208" s="38">
        <f t="shared" si="133"/>
        <v>11649.9</v>
      </c>
      <c r="D208" s="38">
        <v>11649.9</v>
      </c>
      <c r="E208" s="38">
        <v>0</v>
      </c>
      <c r="F208" s="38">
        <v>0</v>
      </c>
      <c r="G208" s="79">
        <f t="shared" si="134"/>
        <v>11649.9</v>
      </c>
      <c r="H208" s="79">
        <v>11649.9</v>
      </c>
      <c r="I208" s="79">
        <v>0</v>
      </c>
      <c r="J208" s="79">
        <v>0</v>
      </c>
      <c r="K208" s="43">
        <f t="shared" si="89"/>
        <v>1</v>
      </c>
      <c r="L208" s="38">
        <f t="shared" si="135"/>
        <v>11649.9</v>
      </c>
      <c r="M208" s="38">
        <v>11649.9</v>
      </c>
      <c r="N208" s="38">
        <v>0</v>
      </c>
      <c r="O208" s="38">
        <v>0</v>
      </c>
      <c r="P208" s="43">
        <f t="shared" si="90"/>
        <v>1</v>
      </c>
      <c r="Q208" s="57"/>
    </row>
    <row r="209" spans="1:17" s="1" customFormat="1" ht="111" x14ac:dyDescent="0.25">
      <c r="A209" s="69" t="s">
        <v>1096</v>
      </c>
      <c r="B209" s="53" t="s">
        <v>267</v>
      </c>
      <c r="C209" s="38">
        <f t="shared" si="133"/>
        <v>0</v>
      </c>
      <c r="D209" s="38">
        <v>0</v>
      </c>
      <c r="E209" s="38">
        <v>0</v>
      </c>
      <c r="F209" s="38">
        <v>0</v>
      </c>
      <c r="G209" s="79">
        <f t="shared" si="134"/>
        <v>0</v>
      </c>
      <c r="H209" s="79">
        <v>0</v>
      </c>
      <c r="I209" s="79">
        <v>0</v>
      </c>
      <c r="J209" s="79">
        <v>0</v>
      </c>
      <c r="K209" s="43" t="s">
        <v>33</v>
      </c>
      <c r="L209" s="38">
        <f t="shared" si="135"/>
        <v>0</v>
      </c>
      <c r="M209" s="38">
        <v>0</v>
      </c>
      <c r="N209" s="38">
        <v>0</v>
      </c>
      <c r="O209" s="38">
        <v>0</v>
      </c>
      <c r="P209" s="43" t="s">
        <v>33</v>
      </c>
      <c r="Q209" s="57"/>
    </row>
    <row r="210" spans="1:17" s="1" customFormat="1" ht="222" x14ac:dyDescent="0.25">
      <c r="A210" s="69" t="s">
        <v>1097</v>
      </c>
      <c r="B210" s="53" t="s">
        <v>268</v>
      </c>
      <c r="C210" s="38">
        <f t="shared" si="133"/>
        <v>1146</v>
      </c>
      <c r="D210" s="38">
        <v>28</v>
      </c>
      <c r="E210" s="38">
        <f>280.2+837.8</f>
        <v>1118</v>
      </c>
      <c r="F210" s="38">
        <v>0</v>
      </c>
      <c r="G210" s="79">
        <f t="shared" si="134"/>
        <v>931.60000000000014</v>
      </c>
      <c r="H210" s="79">
        <v>22.7</v>
      </c>
      <c r="I210" s="79">
        <f>681.7+227.2</f>
        <v>908.90000000000009</v>
      </c>
      <c r="J210" s="79">
        <v>0</v>
      </c>
      <c r="K210" s="43">
        <f t="shared" si="89"/>
        <v>0.81291448516579423</v>
      </c>
      <c r="L210" s="38">
        <f t="shared" si="135"/>
        <v>931.60000000000014</v>
      </c>
      <c r="M210" s="38">
        <v>22.7</v>
      </c>
      <c r="N210" s="38">
        <f>681.7+227.2</f>
        <v>908.90000000000009</v>
      </c>
      <c r="O210" s="38">
        <v>0</v>
      </c>
      <c r="P210" s="43">
        <f t="shared" si="90"/>
        <v>0.81291448516579423</v>
      </c>
      <c r="Q210" s="57" t="s">
        <v>1100</v>
      </c>
    </row>
    <row r="211" spans="1:17" s="1" customFormat="1" ht="111" x14ac:dyDescent="0.25">
      <c r="A211" s="69" t="s">
        <v>1098</v>
      </c>
      <c r="B211" s="53" t="s">
        <v>269</v>
      </c>
      <c r="C211" s="38">
        <f t="shared" si="133"/>
        <v>0</v>
      </c>
      <c r="D211" s="38">
        <v>0</v>
      </c>
      <c r="E211" s="38">
        <v>0</v>
      </c>
      <c r="F211" s="38">
        <v>0</v>
      </c>
      <c r="G211" s="79">
        <f t="shared" si="134"/>
        <v>0</v>
      </c>
      <c r="H211" s="79">
        <v>0</v>
      </c>
      <c r="I211" s="79">
        <v>0</v>
      </c>
      <c r="J211" s="79">
        <v>0</v>
      </c>
      <c r="K211" s="43" t="s">
        <v>33</v>
      </c>
      <c r="L211" s="38">
        <f t="shared" si="135"/>
        <v>0</v>
      </c>
      <c r="M211" s="38">
        <v>0</v>
      </c>
      <c r="N211" s="38">
        <v>0</v>
      </c>
      <c r="O211" s="38">
        <v>0</v>
      </c>
      <c r="P211" s="43" t="s">
        <v>33</v>
      </c>
      <c r="Q211" s="57"/>
    </row>
    <row r="212" spans="1:17" s="1" customFormat="1" ht="54" x14ac:dyDescent="0.25">
      <c r="A212" s="69" t="s">
        <v>1168</v>
      </c>
      <c r="B212" s="46" t="s">
        <v>270</v>
      </c>
      <c r="C212" s="40">
        <f>C213</f>
        <v>0</v>
      </c>
      <c r="D212" s="40">
        <f t="shared" ref="D212:O212" si="136">D213</f>
        <v>0</v>
      </c>
      <c r="E212" s="40">
        <f t="shared" si="136"/>
        <v>0</v>
      </c>
      <c r="F212" s="40">
        <f t="shared" si="136"/>
        <v>0</v>
      </c>
      <c r="G212" s="76">
        <f t="shared" si="136"/>
        <v>0</v>
      </c>
      <c r="H212" s="76">
        <f t="shared" si="136"/>
        <v>0</v>
      </c>
      <c r="I212" s="76">
        <f t="shared" si="136"/>
        <v>0</v>
      </c>
      <c r="J212" s="76">
        <f t="shared" si="136"/>
        <v>0</v>
      </c>
      <c r="K212" s="43" t="s">
        <v>33</v>
      </c>
      <c r="L212" s="40">
        <f t="shared" si="136"/>
        <v>0</v>
      </c>
      <c r="M212" s="40">
        <f t="shared" si="136"/>
        <v>0</v>
      </c>
      <c r="N212" s="40">
        <f t="shared" si="136"/>
        <v>0</v>
      </c>
      <c r="O212" s="40">
        <f t="shared" si="136"/>
        <v>0</v>
      </c>
      <c r="P212" s="43" t="s">
        <v>33</v>
      </c>
      <c r="Q212" s="57"/>
    </row>
    <row r="213" spans="1:17" s="1" customFormat="1" ht="138.75" x14ac:dyDescent="0.25">
      <c r="A213" s="69" t="s">
        <v>1099</v>
      </c>
      <c r="B213" s="53" t="s">
        <v>271</v>
      </c>
      <c r="C213" s="38">
        <f>D213+E213+F213</f>
        <v>0</v>
      </c>
      <c r="D213" s="38">
        <v>0</v>
      </c>
      <c r="E213" s="38">
        <v>0</v>
      </c>
      <c r="F213" s="38">
        <v>0</v>
      </c>
      <c r="G213" s="79">
        <f>H213+I213+J213</f>
        <v>0</v>
      </c>
      <c r="H213" s="79">
        <v>0</v>
      </c>
      <c r="I213" s="79">
        <v>0</v>
      </c>
      <c r="J213" s="79">
        <v>0</v>
      </c>
      <c r="K213" s="43" t="s">
        <v>33</v>
      </c>
      <c r="L213" s="38">
        <f>M213+N213+O213</f>
        <v>0</v>
      </c>
      <c r="M213" s="38">
        <v>0</v>
      </c>
      <c r="N213" s="38">
        <v>0</v>
      </c>
      <c r="O213" s="38">
        <v>0</v>
      </c>
      <c r="P213" s="43" t="s">
        <v>33</v>
      </c>
      <c r="Q213" s="57"/>
    </row>
    <row r="214" spans="1:17" s="1" customFormat="1" ht="81" x14ac:dyDescent="0.25">
      <c r="A214" s="32" t="s">
        <v>1142</v>
      </c>
      <c r="B214" s="46" t="s">
        <v>191</v>
      </c>
      <c r="C214" s="40">
        <f>C215+C249+C251+C253</f>
        <v>588415.19999999995</v>
      </c>
      <c r="D214" s="40">
        <f t="shared" ref="D214:L214" si="137">D215+D249+D251+D253</f>
        <v>527343.19999999995</v>
      </c>
      <c r="E214" s="40">
        <f t="shared" si="137"/>
        <v>0</v>
      </c>
      <c r="F214" s="40">
        <f t="shared" si="137"/>
        <v>61072</v>
      </c>
      <c r="G214" s="76">
        <f t="shared" si="137"/>
        <v>572530.5</v>
      </c>
      <c r="H214" s="76">
        <f t="shared" si="137"/>
        <v>524596.69999999995</v>
      </c>
      <c r="I214" s="76">
        <f t="shared" si="137"/>
        <v>0</v>
      </c>
      <c r="J214" s="76">
        <f t="shared" si="137"/>
        <v>47933.8</v>
      </c>
      <c r="K214" s="43">
        <f t="shared" ref="K214:K250" si="138">G214/C214</f>
        <v>0.9730042663751719</v>
      </c>
      <c r="L214" s="40">
        <f t="shared" si="137"/>
        <v>572530.5</v>
      </c>
      <c r="M214" s="40">
        <f t="shared" ref="M214" si="139">M215+M249+M251+M253</f>
        <v>524596.69999999995</v>
      </c>
      <c r="N214" s="40">
        <f t="shared" ref="N214" si="140">N215+N249+N251+N253</f>
        <v>0</v>
      </c>
      <c r="O214" s="40">
        <f t="shared" ref="O214" si="141">O215+O249+O251+O253</f>
        <v>47933.8</v>
      </c>
      <c r="P214" s="43">
        <f t="shared" si="90"/>
        <v>0.9730042663751719</v>
      </c>
      <c r="Q214" s="57"/>
    </row>
    <row r="215" spans="1:17" s="1" customFormat="1" ht="108" x14ac:dyDescent="0.25">
      <c r="A215" s="32" t="s">
        <v>1137</v>
      </c>
      <c r="B215" s="46" t="s">
        <v>273</v>
      </c>
      <c r="C215" s="40">
        <f>C216+C217+C218+C219</f>
        <v>526527.5</v>
      </c>
      <c r="D215" s="40">
        <f t="shared" ref="D215:L215" si="142">D216+D217+D218+D219</f>
        <v>465455.5</v>
      </c>
      <c r="E215" s="40">
        <f t="shared" si="142"/>
        <v>0</v>
      </c>
      <c r="F215" s="40">
        <f t="shared" si="142"/>
        <v>61072</v>
      </c>
      <c r="G215" s="76">
        <f t="shared" si="142"/>
        <v>510642.8</v>
      </c>
      <c r="H215" s="76">
        <f t="shared" si="142"/>
        <v>462709</v>
      </c>
      <c r="I215" s="76">
        <f t="shared" si="142"/>
        <v>0</v>
      </c>
      <c r="J215" s="76">
        <f t="shared" si="142"/>
        <v>47933.8</v>
      </c>
      <c r="K215" s="43">
        <f t="shared" si="138"/>
        <v>0.96983120539762879</v>
      </c>
      <c r="L215" s="40">
        <f t="shared" si="142"/>
        <v>510642.8</v>
      </c>
      <c r="M215" s="40">
        <f t="shared" ref="M215" si="143">M216+M217+M218+M219</f>
        <v>462709</v>
      </c>
      <c r="N215" s="40">
        <f t="shared" ref="N215" si="144">N216+N217+N218+N219</f>
        <v>0</v>
      </c>
      <c r="O215" s="40">
        <f t="shared" ref="O215" si="145">O216+O217+O218+O219</f>
        <v>47933.8</v>
      </c>
      <c r="P215" s="43">
        <f t="shared" si="90"/>
        <v>0.96983120539762879</v>
      </c>
      <c r="Q215" s="57"/>
    </row>
    <row r="216" spans="1:17" s="1" customFormat="1" ht="111" x14ac:dyDescent="0.25">
      <c r="A216" s="69" t="s">
        <v>1058</v>
      </c>
      <c r="B216" s="53" t="s">
        <v>274</v>
      </c>
      <c r="C216" s="38">
        <f t="shared" ref="C216" si="146">D216+E216+F216</f>
        <v>502427.2</v>
      </c>
      <c r="D216" s="38">
        <v>441355.2</v>
      </c>
      <c r="E216" s="38">
        <v>0</v>
      </c>
      <c r="F216" s="38">
        <v>61072</v>
      </c>
      <c r="G216" s="79">
        <f t="shared" ref="G216" si="147">H216+I216+J216</f>
        <v>489245.5</v>
      </c>
      <c r="H216" s="79">
        <v>441311.7</v>
      </c>
      <c r="I216" s="79">
        <v>0</v>
      </c>
      <c r="J216" s="79">
        <v>47933.8</v>
      </c>
      <c r="K216" s="43">
        <f t="shared" ref="K216" si="148">G216/C216</f>
        <v>0.9737639602314524</v>
      </c>
      <c r="L216" s="38">
        <f t="shared" ref="L216" si="149">M216+N216+O216</f>
        <v>489245.5</v>
      </c>
      <c r="M216" s="38">
        <v>441311.7</v>
      </c>
      <c r="N216" s="38">
        <v>0</v>
      </c>
      <c r="O216" s="38">
        <v>47933.8</v>
      </c>
      <c r="P216" s="43">
        <f t="shared" si="90"/>
        <v>0.9737639602314524</v>
      </c>
      <c r="Q216" s="57"/>
    </row>
    <row r="217" spans="1:17" s="1" customFormat="1" ht="111" x14ac:dyDescent="0.25">
      <c r="A217" s="69" t="s">
        <v>1059</v>
      </c>
      <c r="B217" s="53" t="s">
        <v>275</v>
      </c>
      <c r="C217" s="38">
        <f t="shared" ref="C217" si="150">D217+E217+F217</f>
        <v>5576.1</v>
      </c>
      <c r="D217" s="38">
        <v>5576.1</v>
      </c>
      <c r="E217" s="38">
        <v>0</v>
      </c>
      <c r="F217" s="38">
        <v>0</v>
      </c>
      <c r="G217" s="79">
        <f t="shared" ref="G217" si="151">H217+I217+J217</f>
        <v>4935</v>
      </c>
      <c r="H217" s="79">
        <v>4935</v>
      </c>
      <c r="I217" s="79">
        <v>0</v>
      </c>
      <c r="J217" s="79">
        <v>0</v>
      </c>
      <c r="K217" s="43">
        <f t="shared" ref="K217" si="152">G217/C217</f>
        <v>0.88502716952708882</v>
      </c>
      <c r="L217" s="38">
        <f t="shared" ref="L217" si="153">M217+N217+O217</f>
        <v>4935</v>
      </c>
      <c r="M217" s="38">
        <v>4935</v>
      </c>
      <c r="N217" s="38">
        <v>0</v>
      </c>
      <c r="O217" s="38">
        <v>0</v>
      </c>
      <c r="P217" s="43">
        <f t="shared" si="90"/>
        <v>0.88502716952708882</v>
      </c>
      <c r="Q217" s="57"/>
    </row>
    <row r="218" spans="1:17" s="1" customFormat="1" ht="83.25" x14ac:dyDescent="0.25">
      <c r="A218" s="69" t="s">
        <v>1101</v>
      </c>
      <c r="B218" s="53" t="s">
        <v>276</v>
      </c>
      <c r="C218" s="38">
        <f t="shared" ref="C218" si="154">D218+E218+F218</f>
        <v>15244.7</v>
      </c>
      <c r="D218" s="38">
        <v>15244.7</v>
      </c>
      <c r="E218" s="38">
        <v>0</v>
      </c>
      <c r="F218" s="38">
        <v>0</v>
      </c>
      <c r="G218" s="79">
        <f t="shared" ref="G218" si="155">H218+I218+J218</f>
        <v>15244.7</v>
      </c>
      <c r="H218" s="79">
        <v>15244.7</v>
      </c>
      <c r="I218" s="79">
        <v>0</v>
      </c>
      <c r="J218" s="79">
        <v>0</v>
      </c>
      <c r="K218" s="43">
        <f t="shared" si="138"/>
        <v>1</v>
      </c>
      <c r="L218" s="38">
        <f t="shared" ref="L218" si="156">M218+N218+O218</f>
        <v>15244.7</v>
      </c>
      <c r="M218" s="38">
        <v>15244.7</v>
      </c>
      <c r="N218" s="38">
        <v>0</v>
      </c>
      <c r="O218" s="38">
        <v>0</v>
      </c>
      <c r="P218" s="43">
        <f t="shared" si="90"/>
        <v>1</v>
      </c>
      <c r="Q218" s="57"/>
    </row>
    <row r="219" spans="1:17" s="1" customFormat="1" ht="55.5" x14ac:dyDescent="0.25">
      <c r="A219" s="69" t="s">
        <v>1102</v>
      </c>
      <c r="B219" s="53" t="s">
        <v>277</v>
      </c>
      <c r="C219" s="38">
        <f>C220+C225+C232+C243+C244+C245+C246+C247+C248</f>
        <v>3279.5</v>
      </c>
      <c r="D219" s="38">
        <f t="shared" ref="D219:O219" si="157">D220+D225+D232+D243+D244+D245+D246+D247+D248</f>
        <v>3279.5</v>
      </c>
      <c r="E219" s="38">
        <f t="shared" si="157"/>
        <v>0</v>
      </c>
      <c r="F219" s="38">
        <f t="shared" si="157"/>
        <v>0</v>
      </c>
      <c r="G219" s="79">
        <f t="shared" si="157"/>
        <v>1217.5999999999999</v>
      </c>
      <c r="H219" s="79">
        <f t="shared" si="157"/>
        <v>1217.5999999999999</v>
      </c>
      <c r="I219" s="79">
        <f t="shared" si="157"/>
        <v>0</v>
      </c>
      <c r="J219" s="79">
        <f t="shared" si="157"/>
        <v>0</v>
      </c>
      <c r="K219" s="43">
        <f t="shared" si="138"/>
        <v>0.37127610916298215</v>
      </c>
      <c r="L219" s="38">
        <f t="shared" si="157"/>
        <v>1217.5999999999999</v>
      </c>
      <c r="M219" s="38">
        <f t="shared" si="157"/>
        <v>1217.5999999999999</v>
      </c>
      <c r="N219" s="38">
        <f t="shared" si="157"/>
        <v>0</v>
      </c>
      <c r="O219" s="38">
        <f t="shared" si="157"/>
        <v>0</v>
      </c>
      <c r="P219" s="43">
        <f t="shared" si="90"/>
        <v>0.37127610916298215</v>
      </c>
      <c r="Q219" s="57" t="s">
        <v>272</v>
      </c>
    </row>
    <row r="220" spans="1:17" s="1" customFormat="1" ht="111" x14ac:dyDescent="0.25">
      <c r="A220" s="69" t="s">
        <v>1103</v>
      </c>
      <c r="B220" s="53" t="s">
        <v>278</v>
      </c>
      <c r="C220" s="38">
        <f>C221+C222+C223+C224</f>
        <v>570</v>
      </c>
      <c r="D220" s="38">
        <f t="shared" ref="D220:L220" si="158">D221+D222+D223+D224</f>
        <v>570</v>
      </c>
      <c r="E220" s="38">
        <f t="shared" si="158"/>
        <v>0</v>
      </c>
      <c r="F220" s="38">
        <f t="shared" si="158"/>
        <v>0</v>
      </c>
      <c r="G220" s="79">
        <f t="shared" si="158"/>
        <v>178.8</v>
      </c>
      <c r="H220" s="79">
        <f t="shared" si="158"/>
        <v>178.8</v>
      </c>
      <c r="I220" s="79">
        <f t="shared" si="158"/>
        <v>0</v>
      </c>
      <c r="J220" s="79">
        <f t="shared" si="158"/>
        <v>0</v>
      </c>
      <c r="K220" s="43">
        <f t="shared" ref="K220:K223" si="159">G220/C220</f>
        <v>0.31368421052631579</v>
      </c>
      <c r="L220" s="38">
        <f t="shared" si="158"/>
        <v>178.8</v>
      </c>
      <c r="M220" s="38">
        <f t="shared" ref="M220" si="160">M221+M222+M223+M224</f>
        <v>178.8</v>
      </c>
      <c r="N220" s="38">
        <f t="shared" ref="N220" si="161">N221+N222+N223+N224</f>
        <v>0</v>
      </c>
      <c r="O220" s="38">
        <f t="shared" ref="O220" si="162">O221+O222+O223+O224</f>
        <v>0</v>
      </c>
      <c r="P220" s="43">
        <f t="shared" si="90"/>
        <v>0.31368421052631579</v>
      </c>
      <c r="Q220" s="57" t="s">
        <v>272</v>
      </c>
    </row>
    <row r="221" spans="1:17" s="1" customFormat="1" ht="83.25" x14ac:dyDescent="0.25">
      <c r="A221" s="69" t="s">
        <v>1104</v>
      </c>
      <c r="B221" s="53" t="s">
        <v>279</v>
      </c>
      <c r="C221" s="38">
        <f t="shared" ref="C221:C223" si="163">D221+E221+F221</f>
        <v>120</v>
      </c>
      <c r="D221" s="38">
        <v>120</v>
      </c>
      <c r="E221" s="38">
        <v>0</v>
      </c>
      <c r="F221" s="38">
        <v>0</v>
      </c>
      <c r="G221" s="79">
        <f t="shared" ref="G221:G223" si="164">H221+I221+J221</f>
        <v>68.8</v>
      </c>
      <c r="H221" s="79">
        <v>68.8</v>
      </c>
      <c r="I221" s="79">
        <v>0</v>
      </c>
      <c r="J221" s="79">
        <v>0</v>
      </c>
      <c r="K221" s="43">
        <f t="shared" si="159"/>
        <v>0.57333333333333336</v>
      </c>
      <c r="L221" s="38">
        <f t="shared" ref="L221:L223" si="165">M221+N221+O221</f>
        <v>68.8</v>
      </c>
      <c r="M221" s="38">
        <v>68.8</v>
      </c>
      <c r="N221" s="38">
        <v>0</v>
      </c>
      <c r="O221" s="38">
        <v>0</v>
      </c>
      <c r="P221" s="43">
        <f t="shared" si="90"/>
        <v>0.57333333333333336</v>
      </c>
      <c r="Q221" s="57" t="s">
        <v>272</v>
      </c>
    </row>
    <row r="222" spans="1:17" s="1" customFormat="1" ht="138.75" x14ac:dyDescent="0.25">
      <c r="A222" s="69" t="s">
        <v>1105</v>
      </c>
      <c r="B222" s="53" t="s">
        <v>280</v>
      </c>
      <c r="C222" s="38">
        <f t="shared" si="163"/>
        <v>30</v>
      </c>
      <c r="D222" s="38">
        <v>30</v>
      </c>
      <c r="E222" s="38">
        <v>0</v>
      </c>
      <c r="F222" s="38">
        <v>0</v>
      </c>
      <c r="G222" s="79">
        <f t="shared" si="164"/>
        <v>0</v>
      </c>
      <c r="H222" s="79">
        <v>0</v>
      </c>
      <c r="I222" s="79">
        <v>0</v>
      </c>
      <c r="J222" s="79">
        <v>0</v>
      </c>
      <c r="K222" s="43">
        <f t="shared" si="159"/>
        <v>0</v>
      </c>
      <c r="L222" s="38">
        <f t="shared" si="165"/>
        <v>0</v>
      </c>
      <c r="M222" s="38">
        <v>0</v>
      </c>
      <c r="N222" s="38">
        <v>0</v>
      </c>
      <c r="O222" s="38">
        <v>0</v>
      </c>
      <c r="P222" s="43">
        <f t="shared" si="90"/>
        <v>0</v>
      </c>
      <c r="Q222" s="57" t="s">
        <v>272</v>
      </c>
    </row>
    <row r="223" spans="1:17" s="1" customFormat="1" ht="83.25" x14ac:dyDescent="0.25">
      <c r="A223" s="69" t="s">
        <v>1106</v>
      </c>
      <c r="B223" s="53" t="s">
        <v>281</v>
      </c>
      <c r="C223" s="38">
        <f t="shared" si="163"/>
        <v>70</v>
      </c>
      <c r="D223" s="38">
        <v>70</v>
      </c>
      <c r="E223" s="38">
        <v>0</v>
      </c>
      <c r="F223" s="38">
        <v>0</v>
      </c>
      <c r="G223" s="79">
        <f t="shared" si="164"/>
        <v>70</v>
      </c>
      <c r="H223" s="79">
        <v>70</v>
      </c>
      <c r="I223" s="79">
        <v>0</v>
      </c>
      <c r="J223" s="79">
        <v>0</v>
      </c>
      <c r="K223" s="43">
        <f t="shared" si="159"/>
        <v>1</v>
      </c>
      <c r="L223" s="38">
        <f t="shared" si="165"/>
        <v>70</v>
      </c>
      <c r="M223" s="38">
        <v>70</v>
      </c>
      <c r="N223" s="38">
        <v>0</v>
      </c>
      <c r="O223" s="38">
        <v>0</v>
      </c>
      <c r="P223" s="43">
        <f t="shared" si="90"/>
        <v>1</v>
      </c>
      <c r="Q223" s="57"/>
    </row>
    <row r="224" spans="1:17" s="1" customFormat="1" ht="277.5" x14ac:dyDescent="0.25">
      <c r="A224" s="69" t="s">
        <v>1111</v>
      </c>
      <c r="B224" s="53" t="s">
        <v>282</v>
      </c>
      <c r="C224" s="38">
        <f t="shared" ref="C224" si="166">D224+E224+F224</f>
        <v>350</v>
      </c>
      <c r="D224" s="38">
        <v>350</v>
      </c>
      <c r="E224" s="38">
        <v>0</v>
      </c>
      <c r="F224" s="38">
        <v>0</v>
      </c>
      <c r="G224" s="79">
        <f t="shared" ref="G224" si="167">H224+I224+J224</f>
        <v>40</v>
      </c>
      <c r="H224" s="79">
        <v>40</v>
      </c>
      <c r="I224" s="79">
        <v>0</v>
      </c>
      <c r="J224" s="79">
        <v>0</v>
      </c>
      <c r="K224" s="43">
        <f t="shared" si="138"/>
        <v>0.11428571428571428</v>
      </c>
      <c r="L224" s="38">
        <f t="shared" ref="L224" si="168">M224+N224+O224</f>
        <v>40</v>
      </c>
      <c r="M224" s="38">
        <v>40</v>
      </c>
      <c r="N224" s="38">
        <v>0</v>
      </c>
      <c r="O224" s="38">
        <v>0</v>
      </c>
      <c r="P224" s="43">
        <f t="shared" si="90"/>
        <v>0.11428571428571428</v>
      </c>
      <c r="Q224" s="57" t="s">
        <v>272</v>
      </c>
    </row>
    <row r="225" spans="1:17" s="1" customFormat="1" ht="111" x14ac:dyDescent="0.25">
      <c r="A225" s="69" t="s">
        <v>1107</v>
      </c>
      <c r="B225" s="53" t="s">
        <v>283</v>
      </c>
      <c r="C225" s="38">
        <f>C226+C227+C228+C229+C230+C231</f>
        <v>525</v>
      </c>
      <c r="D225" s="38">
        <f t="shared" ref="D225:L225" si="169">D226+D227+D228+D229+D230+D231</f>
        <v>525</v>
      </c>
      <c r="E225" s="38">
        <f t="shared" si="169"/>
        <v>0</v>
      </c>
      <c r="F225" s="38">
        <f t="shared" si="169"/>
        <v>0</v>
      </c>
      <c r="G225" s="79">
        <f t="shared" si="169"/>
        <v>0</v>
      </c>
      <c r="H225" s="79">
        <f t="shared" si="169"/>
        <v>0</v>
      </c>
      <c r="I225" s="79">
        <f t="shared" si="169"/>
        <v>0</v>
      </c>
      <c r="J225" s="79">
        <f t="shared" si="169"/>
        <v>0</v>
      </c>
      <c r="K225" s="43">
        <f t="shared" si="138"/>
        <v>0</v>
      </c>
      <c r="L225" s="38">
        <f t="shared" si="169"/>
        <v>0</v>
      </c>
      <c r="M225" s="38">
        <f t="shared" ref="M225" si="170">M226+M227+M228+M229+M230+M231</f>
        <v>0</v>
      </c>
      <c r="N225" s="38">
        <f t="shared" ref="N225" si="171">N226+N227+N228+N229+N230+N231</f>
        <v>0</v>
      </c>
      <c r="O225" s="38">
        <f t="shared" ref="O225" si="172">O226+O227+O228+O229+O230+O231</f>
        <v>0</v>
      </c>
      <c r="P225" s="43">
        <f t="shared" si="90"/>
        <v>0</v>
      </c>
      <c r="Q225" s="57" t="s">
        <v>272</v>
      </c>
    </row>
    <row r="226" spans="1:17" s="1" customFormat="1" ht="111" x14ac:dyDescent="0.25">
      <c r="A226" s="69" t="s">
        <v>1108</v>
      </c>
      <c r="B226" s="53" t="s">
        <v>284</v>
      </c>
      <c r="C226" s="38">
        <f t="shared" ref="C226:C230" si="173">D226+E226+F226</f>
        <v>75</v>
      </c>
      <c r="D226" s="38">
        <v>75</v>
      </c>
      <c r="E226" s="38">
        <v>0</v>
      </c>
      <c r="F226" s="38">
        <v>0</v>
      </c>
      <c r="G226" s="79">
        <f t="shared" ref="G226:G230" si="174">H226+I226+J226</f>
        <v>0</v>
      </c>
      <c r="H226" s="79">
        <v>0</v>
      </c>
      <c r="I226" s="79">
        <v>0</v>
      </c>
      <c r="J226" s="79">
        <v>0</v>
      </c>
      <c r="K226" s="43">
        <f t="shared" ref="K226:K228" si="175">G226/C226</f>
        <v>0</v>
      </c>
      <c r="L226" s="38">
        <f t="shared" ref="L226:L230" si="176">M226+N226+O226</f>
        <v>0</v>
      </c>
      <c r="M226" s="38">
        <v>0</v>
      </c>
      <c r="N226" s="38">
        <v>0</v>
      </c>
      <c r="O226" s="38">
        <v>0</v>
      </c>
      <c r="P226" s="43">
        <f t="shared" si="90"/>
        <v>0</v>
      </c>
      <c r="Q226" s="57" t="s">
        <v>272</v>
      </c>
    </row>
    <row r="227" spans="1:17" s="1" customFormat="1" ht="83.25" x14ac:dyDescent="0.25">
      <c r="A227" s="69" t="s">
        <v>1109</v>
      </c>
      <c r="B227" s="53" t="s">
        <v>285</v>
      </c>
      <c r="C227" s="38">
        <f t="shared" si="173"/>
        <v>400</v>
      </c>
      <c r="D227" s="38">
        <v>400</v>
      </c>
      <c r="E227" s="38">
        <v>0</v>
      </c>
      <c r="F227" s="38">
        <v>0</v>
      </c>
      <c r="G227" s="79">
        <f t="shared" si="174"/>
        <v>0</v>
      </c>
      <c r="H227" s="79">
        <v>0</v>
      </c>
      <c r="I227" s="79">
        <v>0</v>
      </c>
      <c r="J227" s="79">
        <v>0</v>
      </c>
      <c r="K227" s="43">
        <f t="shared" si="175"/>
        <v>0</v>
      </c>
      <c r="L227" s="38">
        <f t="shared" si="176"/>
        <v>0</v>
      </c>
      <c r="M227" s="38">
        <v>0</v>
      </c>
      <c r="N227" s="38">
        <v>0</v>
      </c>
      <c r="O227" s="38">
        <v>0</v>
      </c>
      <c r="P227" s="43">
        <f t="shared" si="90"/>
        <v>0</v>
      </c>
      <c r="Q227" s="57" t="s">
        <v>272</v>
      </c>
    </row>
    <row r="228" spans="1:17" s="1" customFormat="1" ht="138.75" x14ac:dyDescent="0.25">
      <c r="A228" s="69" t="s">
        <v>1110</v>
      </c>
      <c r="B228" s="53" t="s">
        <v>286</v>
      </c>
      <c r="C228" s="38">
        <f t="shared" si="173"/>
        <v>50</v>
      </c>
      <c r="D228" s="38">
        <v>50</v>
      </c>
      <c r="E228" s="38">
        <v>0</v>
      </c>
      <c r="F228" s="38">
        <v>0</v>
      </c>
      <c r="G228" s="79">
        <f t="shared" si="174"/>
        <v>0</v>
      </c>
      <c r="H228" s="79">
        <v>0</v>
      </c>
      <c r="I228" s="79">
        <v>0</v>
      </c>
      <c r="J228" s="79">
        <v>0</v>
      </c>
      <c r="K228" s="43">
        <f t="shared" si="175"/>
        <v>0</v>
      </c>
      <c r="L228" s="38">
        <f t="shared" si="176"/>
        <v>0</v>
      </c>
      <c r="M228" s="38">
        <v>0</v>
      </c>
      <c r="N228" s="38">
        <v>0</v>
      </c>
      <c r="O228" s="38">
        <v>0</v>
      </c>
      <c r="P228" s="43">
        <f t="shared" si="90"/>
        <v>0</v>
      </c>
      <c r="Q228" s="57" t="s">
        <v>272</v>
      </c>
    </row>
    <row r="229" spans="1:17" s="1" customFormat="1" ht="111" x14ac:dyDescent="0.25">
      <c r="A229" s="69" t="s">
        <v>1112</v>
      </c>
      <c r="B229" s="53" t="s">
        <v>287</v>
      </c>
      <c r="C229" s="38">
        <f t="shared" ref="C229" si="177">D229+E229+F229</f>
        <v>0</v>
      </c>
      <c r="D229" s="38">
        <v>0</v>
      </c>
      <c r="E229" s="38">
        <v>0</v>
      </c>
      <c r="F229" s="38">
        <v>0</v>
      </c>
      <c r="G229" s="79">
        <f t="shared" ref="G229" si="178">H229+I229+J229</f>
        <v>0</v>
      </c>
      <c r="H229" s="79">
        <v>0</v>
      </c>
      <c r="I229" s="79">
        <v>0</v>
      </c>
      <c r="J229" s="79">
        <v>0</v>
      </c>
      <c r="K229" s="43" t="s">
        <v>33</v>
      </c>
      <c r="L229" s="38">
        <f t="shared" ref="L229" si="179">M229+N229+O229</f>
        <v>0</v>
      </c>
      <c r="M229" s="38">
        <v>0</v>
      </c>
      <c r="N229" s="38">
        <v>0</v>
      </c>
      <c r="O229" s="38">
        <v>0</v>
      </c>
      <c r="P229" s="43" t="s">
        <v>33</v>
      </c>
      <c r="Q229" s="57"/>
    </row>
    <row r="230" spans="1:17" s="1" customFormat="1" ht="166.5" x14ac:dyDescent="0.25">
      <c r="A230" s="69" t="s">
        <v>1113</v>
      </c>
      <c r="B230" s="53" t="s">
        <v>288</v>
      </c>
      <c r="C230" s="38">
        <f t="shared" si="173"/>
        <v>0</v>
      </c>
      <c r="D230" s="38">
        <v>0</v>
      </c>
      <c r="E230" s="38">
        <v>0</v>
      </c>
      <c r="F230" s="38">
        <v>0</v>
      </c>
      <c r="G230" s="79">
        <f t="shared" si="174"/>
        <v>0</v>
      </c>
      <c r="H230" s="79">
        <v>0</v>
      </c>
      <c r="I230" s="79">
        <v>0</v>
      </c>
      <c r="J230" s="79">
        <v>0</v>
      </c>
      <c r="K230" s="43" t="s">
        <v>33</v>
      </c>
      <c r="L230" s="38">
        <f t="shared" si="176"/>
        <v>0</v>
      </c>
      <c r="M230" s="38">
        <v>0</v>
      </c>
      <c r="N230" s="38">
        <v>0</v>
      </c>
      <c r="O230" s="38">
        <v>0</v>
      </c>
      <c r="P230" s="43" t="s">
        <v>33</v>
      </c>
      <c r="Q230" s="57"/>
    </row>
    <row r="231" spans="1:17" s="1" customFormat="1" ht="166.5" x14ac:dyDescent="0.25">
      <c r="A231" s="69" t="s">
        <v>1114</v>
      </c>
      <c r="B231" s="53" t="s">
        <v>289</v>
      </c>
      <c r="C231" s="38">
        <f t="shared" ref="C231" si="180">D231+E231+F231</f>
        <v>0</v>
      </c>
      <c r="D231" s="38">
        <v>0</v>
      </c>
      <c r="E231" s="38">
        <v>0</v>
      </c>
      <c r="F231" s="38">
        <v>0</v>
      </c>
      <c r="G231" s="79">
        <f t="shared" ref="G231" si="181">H231+I231+J231</f>
        <v>0</v>
      </c>
      <c r="H231" s="79">
        <v>0</v>
      </c>
      <c r="I231" s="79">
        <v>0</v>
      </c>
      <c r="J231" s="79">
        <v>0</v>
      </c>
      <c r="K231" s="43" t="s">
        <v>33</v>
      </c>
      <c r="L231" s="38">
        <f t="shared" ref="L231" si="182">M231+N231+O231</f>
        <v>0</v>
      </c>
      <c r="M231" s="38">
        <v>0</v>
      </c>
      <c r="N231" s="38">
        <v>0</v>
      </c>
      <c r="O231" s="38">
        <v>0</v>
      </c>
      <c r="P231" s="43" t="s">
        <v>33</v>
      </c>
      <c r="Q231" s="57"/>
    </row>
    <row r="232" spans="1:17" s="1" customFormat="1" ht="83.25" x14ac:dyDescent="0.25">
      <c r="A232" s="69" t="s">
        <v>1115</v>
      </c>
      <c r="B232" s="53" t="s">
        <v>290</v>
      </c>
      <c r="C232" s="38">
        <f>C233+C234+C236++C235+C237+C238+C239+C240+C241+C242</f>
        <v>724.5</v>
      </c>
      <c r="D232" s="38">
        <f t="shared" ref="D232:L232" si="183">D233+D234+D236++D235+D237+D238+D239+D240+D241+D242</f>
        <v>724.5</v>
      </c>
      <c r="E232" s="38">
        <f t="shared" si="183"/>
        <v>0</v>
      </c>
      <c r="F232" s="38">
        <f t="shared" si="183"/>
        <v>0</v>
      </c>
      <c r="G232" s="79">
        <f t="shared" si="183"/>
        <v>529.5</v>
      </c>
      <c r="H232" s="79">
        <f t="shared" si="183"/>
        <v>529.5</v>
      </c>
      <c r="I232" s="79">
        <f t="shared" si="183"/>
        <v>0</v>
      </c>
      <c r="J232" s="79">
        <f t="shared" si="183"/>
        <v>0</v>
      </c>
      <c r="K232" s="43">
        <f t="shared" si="138"/>
        <v>0.7308488612836439</v>
      </c>
      <c r="L232" s="38">
        <f t="shared" si="183"/>
        <v>529.5</v>
      </c>
      <c r="M232" s="38">
        <f t="shared" ref="M232" si="184">M233+M234+M236++M235+M237+M238+M239+M240+M241+M242</f>
        <v>529.5</v>
      </c>
      <c r="N232" s="38">
        <f t="shared" ref="N232" si="185">N233+N234+N236++N235+N237+N238+N239+N240+N241+N242</f>
        <v>0</v>
      </c>
      <c r="O232" s="38">
        <v>0</v>
      </c>
      <c r="P232" s="43">
        <f t="shared" si="90"/>
        <v>0.7308488612836439</v>
      </c>
      <c r="Q232" s="57" t="s">
        <v>272</v>
      </c>
    </row>
    <row r="233" spans="1:17" s="1" customFormat="1" ht="111" x14ac:dyDescent="0.25">
      <c r="A233" s="69" t="s">
        <v>1116</v>
      </c>
      <c r="B233" s="53" t="s">
        <v>291</v>
      </c>
      <c r="C233" s="38">
        <f t="shared" ref="C233:C241" si="186">D233+E233+F233</f>
        <v>0</v>
      </c>
      <c r="D233" s="38">
        <v>0</v>
      </c>
      <c r="E233" s="38">
        <v>0</v>
      </c>
      <c r="F233" s="38">
        <v>0</v>
      </c>
      <c r="G233" s="79">
        <f t="shared" ref="G233:G241" si="187">H233+I233+J233</f>
        <v>0</v>
      </c>
      <c r="H233" s="79">
        <v>0</v>
      </c>
      <c r="I233" s="79">
        <v>0</v>
      </c>
      <c r="J233" s="79">
        <v>0</v>
      </c>
      <c r="K233" s="43" t="s">
        <v>33</v>
      </c>
      <c r="L233" s="38">
        <f t="shared" ref="L233:L241" si="188">M233+N233+O233</f>
        <v>0</v>
      </c>
      <c r="M233" s="38">
        <v>0</v>
      </c>
      <c r="N233" s="38">
        <v>0</v>
      </c>
      <c r="O233" s="38">
        <v>0</v>
      </c>
      <c r="P233" s="43" t="s">
        <v>33</v>
      </c>
      <c r="Q233" s="57"/>
    </row>
    <row r="234" spans="1:17" s="1" customFormat="1" ht="360.75" x14ac:dyDescent="0.25">
      <c r="A234" s="69" t="s">
        <v>1117</v>
      </c>
      <c r="B234" s="53" t="s">
        <v>292</v>
      </c>
      <c r="C234" s="38">
        <f t="shared" si="186"/>
        <v>224.5</v>
      </c>
      <c r="D234" s="38">
        <v>224.5</v>
      </c>
      <c r="E234" s="38">
        <v>0</v>
      </c>
      <c r="F234" s="38">
        <v>0</v>
      </c>
      <c r="G234" s="79">
        <f t="shared" si="187"/>
        <v>159.6</v>
      </c>
      <c r="H234" s="79">
        <v>159.6</v>
      </c>
      <c r="I234" s="79">
        <v>0</v>
      </c>
      <c r="J234" s="79">
        <v>0</v>
      </c>
      <c r="K234" s="43">
        <f t="shared" ref="K234:K239" si="189">G234/C234</f>
        <v>0.71091314031180397</v>
      </c>
      <c r="L234" s="38">
        <f t="shared" si="188"/>
        <v>159.6</v>
      </c>
      <c r="M234" s="38">
        <v>159.6</v>
      </c>
      <c r="N234" s="38">
        <v>0</v>
      </c>
      <c r="O234" s="38">
        <v>0</v>
      </c>
      <c r="P234" s="43">
        <f t="shared" si="90"/>
        <v>0.71091314031180397</v>
      </c>
      <c r="Q234" s="57" t="s">
        <v>272</v>
      </c>
    </row>
    <row r="235" spans="1:17" s="1" customFormat="1" ht="138.75" x14ac:dyDescent="0.25">
      <c r="A235" s="69" t="s">
        <v>1118</v>
      </c>
      <c r="B235" s="53" t="s">
        <v>293</v>
      </c>
      <c r="C235" s="38">
        <f t="shared" si="186"/>
        <v>0</v>
      </c>
      <c r="D235" s="38">
        <v>0</v>
      </c>
      <c r="E235" s="38">
        <v>0</v>
      </c>
      <c r="F235" s="38">
        <v>0</v>
      </c>
      <c r="G235" s="79">
        <f t="shared" ref="G235" si="190">H235+I235+J235</f>
        <v>0</v>
      </c>
      <c r="H235" s="79">
        <v>0</v>
      </c>
      <c r="I235" s="79">
        <v>0</v>
      </c>
      <c r="J235" s="79">
        <v>0</v>
      </c>
      <c r="K235" s="43" t="s">
        <v>33</v>
      </c>
      <c r="L235" s="38">
        <f t="shared" ref="L235" si="191">M235+N235+O235</f>
        <v>0</v>
      </c>
      <c r="M235" s="38">
        <v>0</v>
      </c>
      <c r="N235" s="38">
        <v>0</v>
      </c>
      <c r="O235" s="38">
        <v>0</v>
      </c>
      <c r="P235" s="43" t="s">
        <v>33</v>
      </c>
      <c r="Q235" s="57"/>
    </row>
    <row r="236" spans="1:17" s="1" customFormat="1" ht="83.25" x14ac:dyDescent="0.25">
      <c r="A236" s="69" t="s">
        <v>1119</v>
      </c>
      <c r="B236" s="53" t="s">
        <v>294</v>
      </c>
      <c r="C236" s="38">
        <f t="shared" si="186"/>
        <v>0</v>
      </c>
      <c r="D236" s="38">
        <v>0</v>
      </c>
      <c r="E236" s="38">
        <v>0</v>
      </c>
      <c r="F236" s="38">
        <v>0</v>
      </c>
      <c r="G236" s="79">
        <f t="shared" si="187"/>
        <v>0</v>
      </c>
      <c r="H236" s="79">
        <v>0</v>
      </c>
      <c r="I236" s="79">
        <v>0</v>
      </c>
      <c r="J236" s="79">
        <v>0</v>
      </c>
      <c r="K236" s="43" t="s">
        <v>33</v>
      </c>
      <c r="L236" s="38">
        <f t="shared" si="188"/>
        <v>0</v>
      </c>
      <c r="M236" s="38">
        <v>0</v>
      </c>
      <c r="N236" s="38">
        <v>0</v>
      </c>
      <c r="O236" s="38">
        <v>0</v>
      </c>
      <c r="P236" s="43" t="s">
        <v>33</v>
      </c>
      <c r="Q236" s="57"/>
    </row>
    <row r="237" spans="1:17" s="1" customFormat="1" ht="55.5" x14ac:dyDescent="0.25">
      <c r="A237" s="69" t="s">
        <v>1120</v>
      </c>
      <c r="B237" s="53" t="s">
        <v>295</v>
      </c>
      <c r="C237" s="38">
        <f t="shared" si="186"/>
        <v>0</v>
      </c>
      <c r="D237" s="38">
        <v>0</v>
      </c>
      <c r="E237" s="38">
        <v>0</v>
      </c>
      <c r="F237" s="38">
        <v>0</v>
      </c>
      <c r="G237" s="79">
        <f t="shared" ref="G237" si="192">H237+I237+J237</f>
        <v>0</v>
      </c>
      <c r="H237" s="79">
        <v>0</v>
      </c>
      <c r="I237" s="79">
        <v>0</v>
      </c>
      <c r="J237" s="79">
        <v>0</v>
      </c>
      <c r="K237" s="43" t="s">
        <v>33</v>
      </c>
      <c r="L237" s="38">
        <f t="shared" ref="L237" si="193">M237+N237+O237</f>
        <v>0</v>
      </c>
      <c r="M237" s="38">
        <v>0</v>
      </c>
      <c r="N237" s="38">
        <v>0</v>
      </c>
      <c r="O237" s="38">
        <v>0</v>
      </c>
      <c r="P237" s="43" t="s">
        <v>33</v>
      </c>
      <c r="Q237" s="57"/>
    </row>
    <row r="238" spans="1:17" s="1" customFormat="1" ht="166.5" x14ac:dyDescent="0.25">
      <c r="A238" s="69" t="s">
        <v>1121</v>
      </c>
      <c r="B238" s="53" t="s">
        <v>296</v>
      </c>
      <c r="C238" s="38">
        <f t="shared" si="186"/>
        <v>0</v>
      </c>
      <c r="D238" s="38">
        <v>0</v>
      </c>
      <c r="E238" s="38">
        <v>0</v>
      </c>
      <c r="F238" s="38">
        <v>0</v>
      </c>
      <c r="G238" s="79">
        <f t="shared" si="187"/>
        <v>0</v>
      </c>
      <c r="H238" s="79">
        <v>0</v>
      </c>
      <c r="I238" s="79">
        <v>0</v>
      </c>
      <c r="J238" s="79">
        <v>0</v>
      </c>
      <c r="K238" s="43" t="s">
        <v>33</v>
      </c>
      <c r="L238" s="38">
        <f t="shared" si="188"/>
        <v>0</v>
      </c>
      <c r="M238" s="38">
        <v>0</v>
      </c>
      <c r="N238" s="38">
        <v>0</v>
      </c>
      <c r="O238" s="38">
        <v>0</v>
      </c>
      <c r="P238" s="43" t="s">
        <v>33</v>
      </c>
      <c r="Q238" s="57"/>
    </row>
    <row r="239" spans="1:17" s="1" customFormat="1" ht="138.75" x14ac:dyDescent="0.25">
      <c r="A239" s="69" t="s">
        <v>1122</v>
      </c>
      <c r="B239" s="53" t="s">
        <v>297</v>
      </c>
      <c r="C239" s="38">
        <f t="shared" si="186"/>
        <v>500</v>
      </c>
      <c r="D239" s="38">
        <v>500</v>
      </c>
      <c r="E239" s="38">
        <v>0</v>
      </c>
      <c r="F239" s="38">
        <v>0</v>
      </c>
      <c r="G239" s="79">
        <f t="shared" si="187"/>
        <v>369.9</v>
      </c>
      <c r="H239" s="79">
        <v>369.9</v>
      </c>
      <c r="I239" s="79">
        <v>0</v>
      </c>
      <c r="J239" s="79">
        <v>0</v>
      </c>
      <c r="K239" s="43">
        <f t="shared" si="189"/>
        <v>0.7397999999999999</v>
      </c>
      <c r="L239" s="38">
        <f t="shared" si="188"/>
        <v>369.9</v>
      </c>
      <c r="M239" s="38">
        <v>369.9</v>
      </c>
      <c r="N239" s="38">
        <v>0</v>
      </c>
      <c r="O239" s="38">
        <v>0</v>
      </c>
      <c r="P239" s="43">
        <f t="shared" si="90"/>
        <v>0.7397999999999999</v>
      </c>
      <c r="Q239" s="57" t="s">
        <v>272</v>
      </c>
    </row>
    <row r="240" spans="1:17" s="1" customFormat="1" ht="138.75" x14ac:dyDescent="0.25">
      <c r="A240" s="69" t="s">
        <v>1123</v>
      </c>
      <c r="B240" s="53" t="s">
        <v>298</v>
      </c>
      <c r="C240" s="38">
        <f t="shared" si="186"/>
        <v>0</v>
      </c>
      <c r="D240" s="38">
        <v>0</v>
      </c>
      <c r="E240" s="38">
        <v>0</v>
      </c>
      <c r="F240" s="38">
        <v>0</v>
      </c>
      <c r="G240" s="79">
        <f t="shared" si="187"/>
        <v>0</v>
      </c>
      <c r="H240" s="79">
        <v>0</v>
      </c>
      <c r="I240" s="79">
        <v>0</v>
      </c>
      <c r="J240" s="79">
        <v>0</v>
      </c>
      <c r="K240" s="43" t="s">
        <v>33</v>
      </c>
      <c r="L240" s="38">
        <f t="shared" si="188"/>
        <v>0</v>
      </c>
      <c r="M240" s="38">
        <v>0</v>
      </c>
      <c r="N240" s="38">
        <v>0</v>
      </c>
      <c r="O240" s="38">
        <v>0</v>
      </c>
      <c r="P240" s="43" t="s">
        <v>33</v>
      </c>
      <c r="Q240" s="57"/>
    </row>
    <row r="241" spans="1:17" s="1" customFormat="1" ht="138.75" x14ac:dyDescent="0.25">
      <c r="A241" s="69" t="s">
        <v>1124</v>
      </c>
      <c r="B241" s="53" t="s">
        <v>299</v>
      </c>
      <c r="C241" s="38">
        <f t="shared" si="186"/>
        <v>0</v>
      </c>
      <c r="D241" s="38">
        <v>0</v>
      </c>
      <c r="E241" s="38">
        <v>0</v>
      </c>
      <c r="F241" s="38">
        <v>0</v>
      </c>
      <c r="G241" s="79">
        <f t="shared" si="187"/>
        <v>0</v>
      </c>
      <c r="H241" s="79">
        <v>0</v>
      </c>
      <c r="I241" s="79">
        <v>0</v>
      </c>
      <c r="J241" s="79">
        <v>0</v>
      </c>
      <c r="K241" s="43" t="s">
        <v>33</v>
      </c>
      <c r="L241" s="38">
        <f t="shared" si="188"/>
        <v>0</v>
      </c>
      <c r="M241" s="38">
        <v>0</v>
      </c>
      <c r="N241" s="38">
        <v>0</v>
      </c>
      <c r="O241" s="38">
        <v>0</v>
      </c>
      <c r="P241" s="43" t="s">
        <v>33</v>
      </c>
      <c r="Q241" s="57"/>
    </row>
    <row r="242" spans="1:17" s="1" customFormat="1" ht="111" x14ac:dyDescent="0.25">
      <c r="A242" s="69" t="s">
        <v>1125</v>
      </c>
      <c r="B242" s="53" t="s">
        <v>300</v>
      </c>
      <c r="C242" s="38">
        <f t="shared" ref="C242" si="194">D242+E242+F242</f>
        <v>0</v>
      </c>
      <c r="D242" s="38">
        <v>0</v>
      </c>
      <c r="E242" s="38">
        <v>0</v>
      </c>
      <c r="F242" s="38">
        <v>0</v>
      </c>
      <c r="G242" s="79">
        <f t="shared" ref="G242" si="195">H242+I242+J242</f>
        <v>0</v>
      </c>
      <c r="H242" s="79">
        <v>0</v>
      </c>
      <c r="I242" s="79">
        <v>0</v>
      </c>
      <c r="J242" s="79">
        <v>0</v>
      </c>
      <c r="K242" s="43" t="s">
        <v>33</v>
      </c>
      <c r="L242" s="38">
        <f t="shared" ref="L242" si="196">M242+N242+O242</f>
        <v>0</v>
      </c>
      <c r="M242" s="38">
        <v>0</v>
      </c>
      <c r="N242" s="38">
        <v>0</v>
      </c>
      <c r="O242" s="38">
        <v>0</v>
      </c>
      <c r="P242" s="43" t="s">
        <v>33</v>
      </c>
      <c r="Q242" s="57"/>
    </row>
    <row r="243" spans="1:17" s="1" customFormat="1" ht="111" x14ac:dyDescent="0.25">
      <c r="A243" s="69" t="s">
        <v>1126</v>
      </c>
      <c r="B243" s="53" t="s">
        <v>301</v>
      </c>
      <c r="C243" s="38">
        <f t="shared" ref="C243:C247" si="197">D243+E243+F243</f>
        <v>50</v>
      </c>
      <c r="D243" s="38">
        <v>50</v>
      </c>
      <c r="E243" s="38">
        <v>0</v>
      </c>
      <c r="F243" s="38">
        <v>0</v>
      </c>
      <c r="G243" s="79">
        <f t="shared" ref="G243:G247" si="198">H243+I243+J243</f>
        <v>0</v>
      </c>
      <c r="H243" s="79">
        <v>0</v>
      </c>
      <c r="I243" s="79">
        <v>0</v>
      </c>
      <c r="J243" s="79">
        <v>0</v>
      </c>
      <c r="K243" s="43">
        <f t="shared" ref="K243:K247" si="199">G243/C243</f>
        <v>0</v>
      </c>
      <c r="L243" s="38">
        <f t="shared" ref="L243:L247" si="200">M243+N243+O243</f>
        <v>0</v>
      </c>
      <c r="M243" s="38">
        <v>0</v>
      </c>
      <c r="N243" s="38">
        <v>0</v>
      </c>
      <c r="O243" s="38">
        <v>0</v>
      </c>
      <c r="P243" s="43">
        <f t="shared" si="90"/>
        <v>0</v>
      </c>
      <c r="Q243" s="57" t="s">
        <v>272</v>
      </c>
    </row>
    <row r="244" spans="1:17" s="1" customFormat="1" ht="83.25" x14ac:dyDescent="0.25">
      <c r="A244" s="69" t="s">
        <v>1127</v>
      </c>
      <c r="B244" s="53" t="s">
        <v>302</v>
      </c>
      <c r="C244" s="38">
        <f t="shared" si="197"/>
        <v>100</v>
      </c>
      <c r="D244" s="38">
        <v>100</v>
      </c>
      <c r="E244" s="38">
        <v>0</v>
      </c>
      <c r="F244" s="38">
        <v>0</v>
      </c>
      <c r="G244" s="79">
        <f t="shared" si="198"/>
        <v>0</v>
      </c>
      <c r="H244" s="79">
        <v>0</v>
      </c>
      <c r="I244" s="79">
        <v>0</v>
      </c>
      <c r="J244" s="79">
        <v>0</v>
      </c>
      <c r="K244" s="43">
        <f t="shared" si="199"/>
        <v>0</v>
      </c>
      <c r="L244" s="38">
        <f t="shared" si="200"/>
        <v>0</v>
      </c>
      <c r="M244" s="38">
        <v>0</v>
      </c>
      <c r="N244" s="38">
        <v>0</v>
      </c>
      <c r="O244" s="38">
        <v>0</v>
      </c>
      <c r="P244" s="43">
        <f t="shared" si="90"/>
        <v>0</v>
      </c>
      <c r="Q244" s="57" t="s">
        <v>272</v>
      </c>
    </row>
    <row r="245" spans="1:17" s="1" customFormat="1" ht="111" x14ac:dyDescent="0.25">
      <c r="A245" s="69" t="s">
        <v>1128</v>
      </c>
      <c r="B245" s="53" t="s">
        <v>303</v>
      </c>
      <c r="C245" s="38">
        <f t="shared" si="197"/>
        <v>60</v>
      </c>
      <c r="D245" s="38">
        <v>60</v>
      </c>
      <c r="E245" s="38">
        <v>0</v>
      </c>
      <c r="F245" s="38">
        <v>0</v>
      </c>
      <c r="G245" s="79">
        <f t="shared" si="198"/>
        <v>0</v>
      </c>
      <c r="H245" s="79">
        <v>0</v>
      </c>
      <c r="I245" s="79">
        <v>0</v>
      </c>
      <c r="J245" s="79">
        <v>0</v>
      </c>
      <c r="K245" s="43">
        <f t="shared" si="199"/>
        <v>0</v>
      </c>
      <c r="L245" s="38">
        <f t="shared" si="200"/>
        <v>0</v>
      </c>
      <c r="M245" s="38">
        <v>0</v>
      </c>
      <c r="N245" s="38">
        <v>0</v>
      </c>
      <c r="O245" s="38">
        <v>0</v>
      </c>
      <c r="P245" s="43">
        <f t="shared" si="90"/>
        <v>0</v>
      </c>
      <c r="Q245" s="57" t="s">
        <v>272</v>
      </c>
    </row>
    <row r="246" spans="1:17" s="1" customFormat="1" ht="111" x14ac:dyDescent="0.25">
      <c r="A246" s="69" t="s">
        <v>1129</v>
      </c>
      <c r="B246" s="53" t="s">
        <v>304</v>
      </c>
      <c r="C246" s="38">
        <f t="shared" si="197"/>
        <v>120</v>
      </c>
      <c r="D246" s="38">
        <v>120</v>
      </c>
      <c r="E246" s="38">
        <v>0</v>
      </c>
      <c r="F246" s="38">
        <v>0</v>
      </c>
      <c r="G246" s="79">
        <f t="shared" si="198"/>
        <v>60</v>
      </c>
      <c r="H246" s="79">
        <v>60</v>
      </c>
      <c r="I246" s="79">
        <v>0</v>
      </c>
      <c r="J246" s="79">
        <v>0</v>
      </c>
      <c r="K246" s="43">
        <f t="shared" si="199"/>
        <v>0.5</v>
      </c>
      <c r="L246" s="38">
        <f t="shared" si="200"/>
        <v>60</v>
      </c>
      <c r="M246" s="38">
        <v>60</v>
      </c>
      <c r="N246" s="38">
        <v>0</v>
      </c>
      <c r="O246" s="38">
        <v>0</v>
      </c>
      <c r="P246" s="43">
        <f t="shared" si="90"/>
        <v>0.5</v>
      </c>
      <c r="Q246" s="57" t="s">
        <v>272</v>
      </c>
    </row>
    <row r="247" spans="1:17" s="1" customFormat="1" ht="83.25" x14ac:dyDescent="0.25">
      <c r="A247" s="69" t="s">
        <v>1130</v>
      </c>
      <c r="B247" s="53" t="s">
        <v>305</v>
      </c>
      <c r="C247" s="38">
        <f t="shared" si="197"/>
        <v>390</v>
      </c>
      <c r="D247" s="38">
        <v>390</v>
      </c>
      <c r="E247" s="38">
        <v>0</v>
      </c>
      <c r="F247" s="38">
        <v>0</v>
      </c>
      <c r="G247" s="79">
        <f t="shared" si="198"/>
        <v>0</v>
      </c>
      <c r="H247" s="79">
        <v>0</v>
      </c>
      <c r="I247" s="79">
        <v>0</v>
      </c>
      <c r="J247" s="79">
        <v>0</v>
      </c>
      <c r="K247" s="43">
        <f t="shared" si="199"/>
        <v>0</v>
      </c>
      <c r="L247" s="38">
        <f t="shared" si="200"/>
        <v>0</v>
      </c>
      <c r="M247" s="38">
        <v>0</v>
      </c>
      <c r="N247" s="38">
        <v>0</v>
      </c>
      <c r="O247" s="38">
        <v>0</v>
      </c>
      <c r="P247" s="43">
        <f t="shared" si="90"/>
        <v>0</v>
      </c>
      <c r="Q247" s="57" t="s">
        <v>272</v>
      </c>
    </row>
    <row r="248" spans="1:17" s="1" customFormat="1" ht="194.25" x14ac:dyDescent="0.25">
      <c r="A248" s="71" t="s">
        <v>1131</v>
      </c>
      <c r="B248" s="53" t="s">
        <v>306</v>
      </c>
      <c r="C248" s="38">
        <f t="shared" ref="C248" si="201">D248+E248+F248</f>
        <v>740</v>
      </c>
      <c r="D248" s="38">
        <v>740</v>
      </c>
      <c r="E248" s="38">
        <v>0</v>
      </c>
      <c r="F248" s="38">
        <v>0</v>
      </c>
      <c r="G248" s="79">
        <f t="shared" ref="G248" si="202">H248+I248+J248</f>
        <v>449.3</v>
      </c>
      <c r="H248" s="79">
        <v>449.3</v>
      </c>
      <c r="I248" s="79">
        <v>0</v>
      </c>
      <c r="J248" s="79">
        <v>0</v>
      </c>
      <c r="K248" s="43">
        <f t="shared" si="138"/>
        <v>0.60716216216216212</v>
      </c>
      <c r="L248" s="38">
        <f t="shared" ref="L248" si="203">M248+N248+O248</f>
        <v>449.3</v>
      </c>
      <c r="M248" s="38">
        <v>449.3</v>
      </c>
      <c r="N248" s="38">
        <v>0</v>
      </c>
      <c r="O248" s="38">
        <v>0</v>
      </c>
      <c r="P248" s="43">
        <f t="shared" si="90"/>
        <v>0.60716216216216212</v>
      </c>
      <c r="Q248" s="57" t="s">
        <v>272</v>
      </c>
    </row>
    <row r="249" spans="1:17" s="1" customFormat="1" ht="120" customHeight="1" x14ac:dyDescent="0.25">
      <c r="A249" s="69" t="s">
        <v>1132</v>
      </c>
      <c r="B249" s="46" t="s">
        <v>307</v>
      </c>
      <c r="C249" s="40">
        <f>C250</f>
        <v>61887.7</v>
      </c>
      <c r="D249" s="40">
        <f t="shared" ref="D249:J249" si="204">D250</f>
        <v>61887.7</v>
      </c>
      <c r="E249" s="40">
        <f t="shared" si="204"/>
        <v>0</v>
      </c>
      <c r="F249" s="40">
        <f t="shared" si="204"/>
        <v>0</v>
      </c>
      <c r="G249" s="76">
        <f t="shared" si="204"/>
        <v>61887.7</v>
      </c>
      <c r="H249" s="76">
        <f t="shared" si="204"/>
        <v>61887.7</v>
      </c>
      <c r="I249" s="76">
        <f t="shared" si="204"/>
        <v>0</v>
      </c>
      <c r="J249" s="76">
        <f t="shared" si="204"/>
        <v>0</v>
      </c>
      <c r="K249" s="43">
        <f t="shared" si="138"/>
        <v>1</v>
      </c>
      <c r="L249" s="40">
        <f>L250</f>
        <v>61887.7</v>
      </c>
      <c r="M249" s="40">
        <f t="shared" ref="M249:O249" si="205">M250</f>
        <v>61887.7</v>
      </c>
      <c r="N249" s="40">
        <f t="shared" si="205"/>
        <v>0</v>
      </c>
      <c r="O249" s="40">
        <f t="shared" si="205"/>
        <v>0</v>
      </c>
      <c r="P249" s="43">
        <f t="shared" si="90"/>
        <v>1</v>
      </c>
      <c r="Q249" s="57"/>
    </row>
    <row r="250" spans="1:17" s="1" customFormat="1" ht="111" x14ac:dyDescent="0.25">
      <c r="A250" s="69" t="s">
        <v>1092</v>
      </c>
      <c r="B250" s="53" t="s">
        <v>308</v>
      </c>
      <c r="C250" s="38">
        <f t="shared" ref="C250" si="206">D250+E250+F250</f>
        <v>61887.7</v>
      </c>
      <c r="D250" s="38">
        <v>61887.7</v>
      </c>
      <c r="E250" s="38">
        <v>0</v>
      </c>
      <c r="F250" s="38">
        <v>0</v>
      </c>
      <c r="G250" s="79">
        <f t="shared" ref="G250" si="207">H250+I250+J250</f>
        <v>61887.7</v>
      </c>
      <c r="H250" s="79">
        <v>61887.7</v>
      </c>
      <c r="I250" s="79">
        <v>0</v>
      </c>
      <c r="J250" s="79">
        <v>0</v>
      </c>
      <c r="K250" s="43">
        <f t="shared" si="138"/>
        <v>1</v>
      </c>
      <c r="L250" s="38">
        <f t="shared" ref="L250" si="208">M250+N250+O250</f>
        <v>61887.7</v>
      </c>
      <c r="M250" s="38">
        <v>61887.7</v>
      </c>
      <c r="N250" s="38">
        <v>0</v>
      </c>
      <c r="O250" s="38">
        <v>0</v>
      </c>
      <c r="P250" s="43">
        <f t="shared" si="90"/>
        <v>1</v>
      </c>
      <c r="Q250" s="57"/>
    </row>
    <row r="251" spans="1:17" s="1" customFormat="1" ht="54" x14ac:dyDescent="0.25">
      <c r="A251" s="69" t="s">
        <v>23</v>
      </c>
      <c r="B251" s="46" t="s">
        <v>270</v>
      </c>
      <c r="C251" s="40">
        <f>C252</f>
        <v>0</v>
      </c>
      <c r="D251" s="40">
        <f t="shared" ref="D251:J251" si="209">D252</f>
        <v>0</v>
      </c>
      <c r="E251" s="40">
        <f t="shared" si="209"/>
        <v>0</v>
      </c>
      <c r="F251" s="40">
        <f t="shared" si="209"/>
        <v>0</v>
      </c>
      <c r="G251" s="76">
        <f t="shared" si="209"/>
        <v>0</v>
      </c>
      <c r="H251" s="76">
        <f t="shared" si="209"/>
        <v>0</v>
      </c>
      <c r="I251" s="76">
        <f t="shared" si="209"/>
        <v>0</v>
      </c>
      <c r="J251" s="76">
        <f t="shared" si="209"/>
        <v>0</v>
      </c>
      <c r="K251" s="43" t="s">
        <v>33</v>
      </c>
      <c r="L251" s="40">
        <f>L252</f>
        <v>0</v>
      </c>
      <c r="M251" s="40">
        <f t="shared" ref="M251:O251" si="210">M252</f>
        <v>0</v>
      </c>
      <c r="N251" s="40">
        <f t="shared" si="210"/>
        <v>0</v>
      </c>
      <c r="O251" s="40">
        <f t="shared" si="210"/>
        <v>0</v>
      </c>
      <c r="P251" s="43" t="s">
        <v>33</v>
      </c>
      <c r="Q251" s="57"/>
    </row>
    <row r="252" spans="1:17" s="1" customFormat="1" ht="55.5" x14ac:dyDescent="0.25">
      <c r="A252" s="69" t="s">
        <v>1035</v>
      </c>
      <c r="B252" s="53" t="s">
        <v>309</v>
      </c>
      <c r="C252" s="38">
        <f t="shared" ref="C252" si="211">D252+E252+F252</f>
        <v>0</v>
      </c>
      <c r="D252" s="38">
        <v>0</v>
      </c>
      <c r="E252" s="38">
        <v>0</v>
      </c>
      <c r="F252" s="38">
        <v>0</v>
      </c>
      <c r="G252" s="79">
        <f t="shared" ref="G252" si="212">H252+I252+J252</f>
        <v>0</v>
      </c>
      <c r="H252" s="79">
        <v>0</v>
      </c>
      <c r="I252" s="79">
        <v>0</v>
      </c>
      <c r="J252" s="79">
        <v>0</v>
      </c>
      <c r="K252" s="43" t="s">
        <v>33</v>
      </c>
      <c r="L252" s="38">
        <f t="shared" ref="L252" si="213">M252+N252+O252</f>
        <v>0</v>
      </c>
      <c r="M252" s="38">
        <v>0</v>
      </c>
      <c r="N252" s="38">
        <v>0</v>
      </c>
      <c r="O252" s="38">
        <v>0</v>
      </c>
      <c r="P252" s="43" t="s">
        <v>33</v>
      </c>
      <c r="Q252" s="57"/>
    </row>
    <row r="253" spans="1:17" s="1" customFormat="1" ht="54" x14ac:dyDescent="0.25">
      <c r="A253" s="69" t="s">
        <v>1133</v>
      </c>
      <c r="B253" s="46" t="s">
        <v>310</v>
      </c>
      <c r="C253" s="40">
        <f>C254</f>
        <v>0</v>
      </c>
      <c r="D253" s="40">
        <f t="shared" ref="D253:J253" si="214">D254</f>
        <v>0</v>
      </c>
      <c r="E253" s="40">
        <f t="shared" si="214"/>
        <v>0</v>
      </c>
      <c r="F253" s="40">
        <f t="shared" si="214"/>
        <v>0</v>
      </c>
      <c r="G253" s="76">
        <f t="shared" si="214"/>
        <v>0</v>
      </c>
      <c r="H253" s="76">
        <f t="shared" si="214"/>
        <v>0</v>
      </c>
      <c r="I253" s="76">
        <f t="shared" si="214"/>
        <v>0</v>
      </c>
      <c r="J253" s="76">
        <f t="shared" si="214"/>
        <v>0</v>
      </c>
      <c r="K253" s="43" t="s">
        <v>33</v>
      </c>
      <c r="L253" s="40">
        <f>L254</f>
        <v>0</v>
      </c>
      <c r="M253" s="40">
        <f t="shared" ref="M253:O253" si="215">M254</f>
        <v>0</v>
      </c>
      <c r="N253" s="40">
        <f t="shared" si="215"/>
        <v>0</v>
      </c>
      <c r="O253" s="40">
        <f t="shared" si="215"/>
        <v>0</v>
      </c>
      <c r="P253" s="43" t="s">
        <v>33</v>
      </c>
      <c r="Q253" s="57"/>
    </row>
    <row r="254" spans="1:17" s="1" customFormat="1" ht="55.5" x14ac:dyDescent="0.25">
      <c r="A254" s="69" t="s">
        <v>1134</v>
      </c>
      <c r="B254" s="53" t="s">
        <v>311</v>
      </c>
      <c r="C254" s="38">
        <f t="shared" ref="C254" si="216">D254+E254+F254</f>
        <v>0</v>
      </c>
      <c r="D254" s="38">
        <v>0</v>
      </c>
      <c r="E254" s="38">
        <v>0</v>
      </c>
      <c r="F254" s="38">
        <v>0</v>
      </c>
      <c r="G254" s="79">
        <f t="shared" ref="G254" si="217">H254+I254+J254</f>
        <v>0</v>
      </c>
      <c r="H254" s="79">
        <v>0</v>
      </c>
      <c r="I254" s="79">
        <v>0</v>
      </c>
      <c r="J254" s="79">
        <v>0</v>
      </c>
      <c r="K254" s="43" t="s">
        <v>33</v>
      </c>
      <c r="L254" s="38">
        <f t="shared" ref="L254" si="218">M254+N254+O254</f>
        <v>0</v>
      </c>
      <c r="M254" s="38">
        <v>0</v>
      </c>
      <c r="N254" s="38">
        <v>0</v>
      </c>
      <c r="O254" s="38">
        <v>0</v>
      </c>
      <c r="P254" s="43" t="s">
        <v>33</v>
      </c>
      <c r="Q254" s="57"/>
    </row>
    <row r="255" spans="1:17" s="1" customFormat="1" ht="54" x14ac:dyDescent="0.25">
      <c r="A255" s="69" t="s">
        <v>1133</v>
      </c>
      <c r="B255" s="46" t="s">
        <v>192</v>
      </c>
      <c r="C255" s="40">
        <f>C256</f>
        <v>0</v>
      </c>
      <c r="D255" s="40">
        <f t="shared" ref="D255:L256" si="219">D256</f>
        <v>0</v>
      </c>
      <c r="E255" s="40">
        <f t="shared" si="219"/>
        <v>0</v>
      </c>
      <c r="F255" s="40">
        <f t="shared" si="219"/>
        <v>0</v>
      </c>
      <c r="G255" s="76">
        <f t="shared" si="219"/>
        <v>0</v>
      </c>
      <c r="H255" s="76">
        <f t="shared" si="219"/>
        <v>0</v>
      </c>
      <c r="I255" s="76">
        <f t="shared" si="219"/>
        <v>0</v>
      </c>
      <c r="J255" s="76">
        <f t="shared" si="219"/>
        <v>0</v>
      </c>
      <c r="K255" s="43" t="s">
        <v>33</v>
      </c>
      <c r="L255" s="40">
        <f t="shared" si="219"/>
        <v>0</v>
      </c>
      <c r="M255" s="40">
        <f t="shared" ref="M255:M256" si="220">M256</f>
        <v>0</v>
      </c>
      <c r="N255" s="40">
        <f t="shared" ref="N255:N256" si="221">N256</f>
        <v>0</v>
      </c>
      <c r="O255" s="40">
        <f t="shared" ref="O255:O256" si="222">O256</f>
        <v>0</v>
      </c>
      <c r="P255" s="43" t="s">
        <v>33</v>
      </c>
      <c r="Q255" s="57"/>
    </row>
    <row r="256" spans="1:17" s="1" customFormat="1" ht="54" x14ac:dyDescent="0.25">
      <c r="A256" s="69" t="s">
        <v>1135</v>
      </c>
      <c r="B256" s="46" t="s">
        <v>312</v>
      </c>
      <c r="C256" s="40">
        <f>C257</f>
        <v>0</v>
      </c>
      <c r="D256" s="40">
        <f t="shared" si="219"/>
        <v>0</v>
      </c>
      <c r="E256" s="40">
        <f t="shared" si="219"/>
        <v>0</v>
      </c>
      <c r="F256" s="40">
        <f t="shared" si="219"/>
        <v>0</v>
      </c>
      <c r="G256" s="76">
        <f t="shared" si="219"/>
        <v>0</v>
      </c>
      <c r="H256" s="76">
        <f t="shared" si="219"/>
        <v>0</v>
      </c>
      <c r="I256" s="76">
        <f t="shared" si="219"/>
        <v>0</v>
      </c>
      <c r="J256" s="76">
        <f t="shared" si="219"/>
        <v>0</v>
      </c>
      <c r="K256" s="43" t="s">
        <v>33</v>
      </c>
      <c r="L256" s="40">
        <f t="shared" si="219"/>
        <v>0</v>
      </c>
      <c r="M256" s="40">
        <f t="shared" si="220"/>
        <v>0</v>
      </c>
      <c r="N256" s="40">
        <f t="shared" si="221"/>
        <v>0</v>
      </c>
      <c r="O256" s="40">
        <f t="shared" si="222"/>
        <v>0</v>
      </c>
      <c r="P256" s="43" t="s">
        <v>33</v>
      </c>
      <c r="Q256" s="57"/>
    </row>
    <row r="257" spans="1:17" s="1" customFormat="1" ht="83.25" x14ac:dyDescent="0.25">
      <c r="A257" s="69" t="s">
        <v>1091</v>
      </c>
      <c r="B257" s="53" t="s">
        <v>313</v>
      </c>
      <c r="C257" s="38">
        <f t="shared" ref="C257" si="223">D257+E257+F257</f>
        <v>0</v>
      </c>
      <c r="D257" s="38">
        <v>0</v>
      </c>
      <c r="E257" s="38">
        <v>0</v>
      </c>
      <c r="F257" s="38">
        <v>0</v>
      </c>
      <c r="G257" s="79">
        <f t="shared" ref="G257" si="224">H257+I257+J257</f>
        <v>0</v>
      </c>
      <c r="H257" s="79">
        <v>0</v>
      </c>
      <c r="I257" s="79">
        <v>0</v>
      </c>
      <c r="J257" s="79">
        <v>0</v>
      </c>
      <c r="K257" s="43" t="s">
        <v>33</v>
      </c>
      <c r="L257" s="38">
        <f t="shared" ref="L257" si="225">M257+N257+O257</f>
        <v>0</v>
      </c>
      <c r="M257" s="38">
        <v>0</v>
      </c>
      <c r="N257" s="38">
        <v>0</v>
      </c>
      <c r="O257" s="38">
        <v>0</v>
      </c>
      <c r="P257" s="43" t="s">
        <v>33</v>
      </c>
      <c r="Q257" s="57"/>
    </row>
    <row r="258" spans="1:17" s="1" customFormat="1" ht="54" x14ac:dyDescent="0.25">
      <c r="A258" s="69" t="s">
        <v>1135</v>
      </c>
      <c r="B258" s="46" t="s">
        <v>193</v>
      </c>
      <c r="C258" s="40">
        <f>C259</f>
        <v>35764.699999999997</v>
      </c>
      <c r="D258" s="40">
        <f t="shared" ref="D258:L258" si="226">D259</f>
        <v>35764.699999999997</v>
      </c>
      <c r="E258" s="40">
        <f t="shared" si="226"/>
        <v>0</v>
      </c>
      <c r="F258" s="40">
        <f t="shared" si="226"/>
        <v>0</v>
      </c>
      <c r="G258" s="76">
        <f t="shared" si="226"/>
        <v>34999.800000000003</v>
      </c>
      <c r="H258" s="76">
        <f t="shared" si="226"/>
        <v>34999.800000000003</v>
      </c>
      <c r="I258" s="76">
        <f t="shared" si="226"/>
        <v>0</v>
      </c>
      <c r="J258" s="76">
        <f t="shared" si="226"/>
        <v>0</v>
      </c>
      <c r="K258" s="43">
        <f t="shared" si="7"/>
        <v>0.97861298990345247</v>
      </c>
      <c r="L258" s="40">
        <f t="shared" si="226"/>
        <v>34999.800000000003</v>
      </c>
      <c r="M258" s="40">
        <f t="shared" ref="M258" si="227">M259</f>
        <v>34999.800000000003</v>
      </c>
      <c r="N258" s="40">
        <f t="shared" ref="N258" si="228">N259</f>
        <v>0</v>
      </c>
      <c r="O258" s="40">
        <f t="shared" ref="O258" si="229">O259</f>
        <v>0</v>
      </c>
      <c r="P258" s="43">
        <f t="shared" si="3"/>
        <v>0.97861298990345247</v>
      </c>
      <c r="Q258" s="57"/>
    </row>
    <row r="259" spans="1:17" s="1" customFormat="1" ht="81" x14ac:dyDescent="0.25">
      <c r="A259" s="69" t="s">
        <v>1136</v>
      </c>
      <c r="B259" s="46" t="s">
        <v>178</v>
      </c>
      <c r="C259" s="40">
        <f>C260+C261+C262</f>
        <v>35764.699999999997</v>
      </c>
      <c r="D259" s="40">
        <f t="shared" ref="D259:L259" si="230">D260+D261+D262</f>
        <v>35764.699999999997</v>
      </c>
      <c r="E259" s="40">
        <f t="shared" si="230"/>
        <v>0</v>
      </c>
      <c r="F259" s="40">
        <f t="shared" si="230"/>
        <v>0</v>
      </c>
      <c r="G259" s="76">
        <f t="shared" si="230"/>
        <v>34999.800000000003</v>
      </c>
      <c r="H259" s="76">
        <f t="shared" si="230"/>
        <v>34999.800000000003</v>
      </c>
      <c r="I259" s="76">
        <f t="shared" si="230"/>
        <v>0</v>
      </c>
      <c r="J259" s="76">
        <f t="shared" si="230"/>
        <v>0</v>
      </c>
      <c r="K259" s="43">
        <f t="shared" ref="K259:K260" si="231">G259/C259</f>
        <v>0.97861298990345247</v>
      </c>
      <c r="L259" s="40">
        <f t="shared" si="230"/>
        <v>34999.800000000003</v>
      </c>
      <c r="M259" s="40">
        <f t="shared" ref="M259" si="232">M260+M261+M262</f>
        <v>34999.800000000003</v>
      </c>
      <c r="N259" s="40">
        <f t="shared" ref="N259" si="233">N260+N261+N262</f>
        <v>0</v>
      </c>
      <c r="O259" s="40">
        <f t="shared" ref="O259" si="234">O260+O261+O262</f>
        <v>0</v>
      </c>
      <c r="P259" s="43">
        <f t="shared" ref="P259:P260" si="235">L259/C259</f>
        <v>0.97861298990345247</v>
      </c>
      <c r="Q259" s="57"/>
    </row>
    <row r="260" spans="1:17" s="1" customFormat="1" ht="83.25" x14ac:dyDescent="0.25">
      <c r="A260" s="69" t="s">
        <v>1030</v>
      </c>
      <c r="B260" s="53" t="s">
        <v>314</v>
      </c>
      <c r="C260" s="38">
        <f t="shared" ref="C260" si="236">D260+E260+F260</f>
        <v>35764.699999999997</v>
      </c>
      <c r="D260" s="38">
        <v>35764.699999999997</v>
      </c>
      <c r="E260" s="38">
        <v>0</v>
      </c>
      <c r="F260" s="38">
        <v>0</v>
      </c>
      <c r="G260" s="79">
        <f t="shared" ref="G260:G261" si="237">H260+I260+J260</f>
        <v>34999.800000000003</v>
      </c>
      <c r="H260" s="79">
        <v>34999.800000000003</v>
      </c>
      <c r="I260" s="79">
        <v>0</v>
      </c>
      <c r="J260" s="79">
        <v>0</v>
      </c>
      <c r="K260" s="43">
        <f t="shared" si="231"/>
        <v>0.97861298990345247</v>
      </c>
      <c r="L260" s="38">
        <f t="shared" ref="L260:L261" si="238">M260+N260+O260</f>
        <v>34999.800000000003</v>
      </c>
      <c r="M260" s="38">
        <v>34999.800000000003</v>
      </c>
      <c r="N260" s="38">
        <v>0</v>
      </c>
      <c r="O260" s="38">
        <v>0</v>
      </c>
      <c r="P260" s="43">
        <f t="shared" si="235"/>
        <v>0.97861298990345247</v>
      </c>
      <c r="Q260" s="57"/>
    </row>
    <row r="261" spans="1:17" s="1" customFormat="1" ht="138.75" x14ac:dyDescent="0.25">
      <c r="A261" s="69" t="s">
        <v>1031</v>
      </c>
      <c r="B261" s="53" t="s">
        <v>315</v>
      </c>
      <c r="C261" s="38">
        <f t="shared" ref="C261" si="239">D261+E261+F261</f>
        <v>0</v>
      </c>
      <c r="D261" s="38">
        <v>0</v>
      </c>
      <c r="E261" s="38">
        <v>0</v>
      </c>
      <c r="F261" s="38">
        <v>0</v>
      </c>
      <c r="G261" s="79">
        <f t="shared" si="237"/>
        <v>0</v>
      </c>
      <c r="H261" s="79">
        <v>0</v>
      </c>
      <c r="I261" s="79">
        <v>0</v>
      </c>
      <c r="J261" s="79">
        <v>0</v>
      </c>
      <c r="K261" s="43" t="s">
        <v>33</v>
      </c>
      <c r="L261" s="38">
        <f t="shared" si="238"/>
        <v>0</v>
      </c>
      <c r="M261" s="38">
        <v>0</v>
      </c>
      <c r="N261" s="38">
        <v>0</v>
      </c>
      <c r="O261" s="38">
        <v>0</v>
      </c>
      <c r="P261" s="43" t="s">
        <v>33</v>
      </c>
      <c r="Q261" s="57"/>
    </row>
    <row r="262" spans="1:17" s="1" customFormat="1" ht="55.5" x14ac:dyDescent="0.25">
      <c r="A262" s="69" t="s">
        <v>1032</v>
      </c>
      <c r="B262" s="53" t="s">
        <v>316</v>
      </c>
      <c r="C262" s="38">
        <f t="shared" ref="C262" si="240">D262+E262+F262</f>
        <v>0</v>
      </c>
      <c r="D262" s="38">
        <v>0</v>
      </c>
      <c r="E262" s="38">
        <v>0</v>
      </c>
      <c r="F262" s="38">
        <v>0</v>
      </c>
      <c r="G262" s="79">
        <f t="shared" ref="G262" si="241">H262+I262+J262</f>
        <v>0</v>
      </c>
      <c r="H262" s="79">
        <v>0</v>
      </c>
      <c r="I262" s="79">
        <v>0</v>
      </c>
      <c r="J262" s="79">
        <v>0</v>
      </c>
      <c r="K262" s="43" t="s">
        <v>33</v>
      </c>
      <c r="L262" s="38">
        <f t="shared" ref="L262" si="242">M262+N262+O262</f>
        <v>0</v>
      </c>
      <c r="M262" s="38">
        <v>0</v>
      </c>
      <c r="N262" s="38">
        <v>0</v>
      </c>
      <c r="O262" s="38">
        <v>0</v>
      </c>
      <c r="P262" s="43" t="s">
        <v>33</v>
      </c>
      <c r="Q262" s="57"/>
    </row>
    <row r="263" spans="1:17" s="1" customFormat="1" ht="88.5" customHeight="1" x14ac:dyDescent="0.25">
      <c r="A263" s="22" t="s">
        <v>10</v>
      </c>
      <c r="B263" s="58" t="s">
        <v>54</v>
      </c>
      <c r="C263" s="35">
        <f>C264+C272+C279+C282+C285</f>
        <v>107243.40000000001</v>
      </c>
      <c r="D263" s="35">
        <f t="shared" ref="D263:L263" si="243">D264+D272+D279+D282+D285</f>
        <v>45397.1</v>
      </c>
      <c r="E263" s="35">
        <f t="shared" si="243"/>
        <v>61846.3</v>
      </c>
      <c r="F263" s="35">
        <f t="shared" si="243"/>
        <v>0</v>
      </c>
      <c r="G263" s="35">
        <f t="shared" si="243"/>
        <v>95070.400000000009</v>
      </c>
      <c r="H263" s="35">
        <f t="shared" si="243"/>
        <v>36033.399999999994</v>
      </c>
      <c r="I263" s="35">
        <f t="shared" si="243"/>
        <v>59037</v>
      </c>
      <c r="J263" s="35">
        <f t="shared" si="243"/>
        <v>0</v>
      </c>
      <c r="K263" s="42">
        <f t="shared" si="7"/>
        <v>0.88649184938187342</v>
      </c>
      <c r="L263" s="35">
        <f t="shared" si="243"/>
        <v>95070.400000000009</v>
      </c>
      <c r="M263" s="35">
        <f t="shared" ref="M263" si="244">M264+M272+M279+M282+M285</f>
        <v>36033.399999999994</v>
      </c>
      <c r="N263" s="35">
        <f t="shared" ref="N263" si="245">N264+N272+N279+N282+N285</f>
        <v>59037</v>
      </c>
      <c r="O263" s="35">
        <f t="shared" ref="O263" si="246">O264+O272+O279+O282+O285</f>
        <v>0</v>
      </c>
      <c r="P263" s="42">
        <f t="shared" si="3"/>
        <v>0.88649184938187342</v>
      </c>
      <c r="Q263" s="63"/>
    </row>
    <row r="264" spans="1:17" s="1" customFormat="1" ht="54" x14ac:dyDescent="0.25">
      <c r="A264" s="69" t="s">
        <v>6</v>
      </c>
      <c r="B264" s="46" t="s">
        <v>317</v>
      </c>
      <c r="C264" s="40">
        <f>C265+C268+C270</f>
        <v>82644.3</v>
      </c>
      <c r="D264" s="40">
        <f t="shared" ref="D264:L264" si="247">D265+D268+D270</f>
        <v>26107.3</v>
      </c>
      <c r="E264" s="40">
        <f t="shared" si="247"/>
        <v>56537</v>
      </c>
      <c r="F264" s="40">
        <f t="shared" si="247"/>
        <v>0</v>
      </c>
      <c r="G264" s="76">
        <f t="shared" si="247"/>
        <v>79045.2</v>
      </c>
      <c r="H264" s="76">
        <f t="shared" si="247"/>
        <v>25296.6</v>
      </c>
      <c r="I264" s="76">
        <f t="shared" si="247"/>
        <v>53748.6</v>
      </c>
      <c r="J264" s="76">
        <f t="shared" si="247"/>
        <v>0</v>
      </c>
      <c r="K264" s="43">
        <f t="shared" si="7"/>
        <v>0.95645071710934682</v>
      </c>
      <c r="L264" s="40">
        <f t="shared" si="247"/>
        <v>79045.2</v>
      </c>
      <c r="M264" s="40">
        <f t="shared" ref="M264" si="248">M265+M268+M270</f>
        <v>25296.6</v>
      </c>
      <c r="N264" s="40">
        <f t="shared" ref="N264" si="249">N265+N268+N270</f>
        <v>53748.6</v>
      </c>
      <c r="O264" s="40">
        <f t="shared" ref="O264" si="250">O265+O268+O270</f>
        <v>0</v>
      </c>
      <c r="P264" s="43">
        <f t="shared" si="3"/>
        <v>0.95645071710934682</v>
      </c>
      <c r="Q264" s="57"/>
    </row>
    <row r="265" spans="1:17" s="1" customFormat="1" ht="162" x14ac:dyDescent="0.25">
      <c r="A265" s="69" t="s">
        <v>1137</v>
      </c>
      <c r="B265" s="46" t="s">
        <v>318</v>
      </c>
      <c r="C265" s="40">
        <f>C266+C267</f>
        <v>56537</v>
      </c>
      <c r="D265" s="40">
        <f t="shared" ref="D265:L265" si="251">D266+D267</f>
        <v>0</v>
      </c>
      <c r="E265" s="40">
        <f t="shared" si="251"/>
        <v>56537</v>
      </c>
      <c r="F265" s="40">
        <f t="shared" si="251"/>
        <v>0</v>
      </c>
      <c r="G265" s="76">
        <f t="shared" si="251"/>
        <v>53748.6</v>
      </c>
      <c r="H265" s="76">
        <f t="shared" si="251"/>
        <v>0</v>
      </c>
      <c r="I265" s="76">
        <f t="shared" si="251"/>
        <v>53748.6</v>
      </c>
      <c r="J265" s="76">
        <f t="shared" si="251"/>
        <v>0</v>
      </c>
      <c r="K265" s="43">
        <f t="shared" si="7"/>
        <v>0.95068008560765516</v>
      </c>
      <c r="L265" s="40">
        <f t="shared" si="251"/>
        <v>53748.6</v>
      </c>
      <c r="M265" s="40">
        <f t="shared" ref="M265" si="252">M266+M267</f>
        <v>0</v>
      </c>
      <c r="N265" s="40">
        <f t="shared" ref="N265" si="253">N266+N267</f>
        <v>53748.6</v>
      </c>
      <c r="O265" s="40">
        <f t="shared" ref="O265" si="254">O266+O267</f>
        <v>0</v>
      </c>
      <c r="P265" s="43">
        <f t="shared" si="3"/>
        <v>0.95068008560765516</v>
      </c>
      <c r="Q265" s="57"/>
    </row>
    <row r="266" spans="1:17" s="1" customFormat="1" ht="83.25" x14ac:dyDescent="0.25">
      <c r="A266" s="69" t="s">
        <v>1058</v>
      </c>
      <c r="B266" s="53" t="s">
        <v>319</v>
      </c>
      <c r="C266" s="38">
        <f t="shared" ref="C266" si="255">D266+E266+F266</f>
        <v>51208</v>
      </c>
      <c r="D266" s="38">
        <v>0</v>
      </c>
      <c r="E266" s="38">
        <v>51208</v>
      </c>
      <c r="F266" s="38">
        <v>0</v>
      </c>
      <c r="G266" s="79">
        <f t="shared" ref="G266" si="256">H266+I266+J266</f>
        <v>48419.6</v>
      </c>
      <c r="H266" s="79">
        <v>0</v>
      </c>
      <c r="I266" s="79">
        <v>48419.6</v>
      </c>
      <c r="J266" s="79">
        <v>0</v>
      </c>
      <c r="K266" s="43">
        <f t="shared" si="7"/>
        <v>0.94554757069207929</v>
      </c>
      <c r="L266" s="38">
        <f t="shared" ref="L266" si="257">M266+N266+O266</f>
        <v>48419.6</v>
      </c>
      <c r="M266" s="38">
        <v>0</v>
      </c>
      <c r="N266" s="38">
        <v>48419.6</v>
      </c>
      <c r="O266" s="38">
        <v>0</v>
      </c>
      <c r="P266" s="43">
        <f t="shared" si="3"/>
        <v>0.94554757069207929</v>
      </c>
      <c r="Q266" s="57"/>
    </row>
    <row r="267" spans="1:17" s="1" customFormat="1" ht="83.25" x14ac:dyDescent="0.25">
      <c r="A267" s="69" t="s">
        <v>1059</v>
      </c>
      <c r="B267" s="53" t="s">
        <v>320</v>
      </c>
      <c r="C267" s="38">
        <f t="shared" ref="C267" si="258">D267+E267+F267</f>
        <v>5329</v>
      </c>
      <c r="D267" s="38">
        <v>0</v>
      </c>
      <c r="E267" s="38">
        <v>5329</v>
      </c>
      <c r="F267" s="38">
        <v>0</v>
      </c>
      <c r="G267" s="79">
        <f t="shared" ref="G267" si="259">H267+I267+J267</f>
        <v>5329</v>
      </c>
      <c r="H267" s="79">
        <v>0</v>
      </c>
      <c r="I267" s="79">
        <v>5329</v>
      </c>
      <c r="J267" s="79">
        <v>0</v>
      </c>
      <c r="K267" s="43">
        <f t="shared" si="7"/>
        <v>1</v>
      </c>
      <c r="L267" s="38">
        <f t="shared" ref="L267" si="260">M267+N267+O267</f>
        <v>5329</v>
      </c>
      <c r="M267" s="38">
        <v>0</v>
      </c>
      <c r="N267" s="38">
        <v>5329</v>
      </c>
      <c r="O267" s="38">
        <v>0</v>
      </c>
      <c r="P267" s="43">
        <f t="shared" si="3"/>
        <v>1</v>
      </c>
      <c r="Q267" s="57"/>
    </row>
    <row r="268" spans="1:17" s="1" customFormat="1" ht="108" x14ac:dyDescent="0.25">
      <c r="A268" s="69" t="s">
        <v>1138</v>
      </c>
      <c r="B268" s="46" t="s">
        <v>321</v>
      </c>
      <c r="C268" s="40">
        <f>C269</f>
        <v>26107.3</v>
      </c>
      <c r="D268" s="40">
        <f t="shared" ref="D268:L268" si="261">D269</f>
        <v>26107.3</v>
      </c>
      <c r="E268" s="40">
        <f t="shared" si="261"/>
        <v>0</v>
      </c>
      <c r="F268" s="40">
        <f t="shared" si="261"/>
        <v>0</v>
      </c>
      <c r="G268" s="76">
        <f t="shared" si="261"/>
        <v>25296.6</v>
      </c>
      <c r="H268" s="76">
        <f t="shared" si="261"/>
        <v>25296.6</v>
      </c>
      <c r="I268" s="76">
        <f t="shared" si="261"/>
        <v>0</v>
      </c>
      <c r="J268" s="76">
        <f t="shared" si="261"/>
        <v>0</v>
      </c>
      <c r="K268" s="43">
        <f t="shared" si="7"/>
        <v>0.96894738253285473</v>
      </c>
      <c r="L268" s="40">
        <f t="shared" si="261"/>
        <v>25296.6</v>
      </c>
      <c r="M268" s="40">
        <f t="shared" ref="M268" si="262">M269</f>
        <v>25296.6</v>
      </c>
      <c r="N268" s="40">
        <f t="shared" ref="N268" si="263">N269</f>
        <v>0</v>
      </c>
      <c r="O268" s="40">
        <f t="shared" ref="O268" si="264">O269</f>
        <v>0</v>
      </c>
      <c r="P268" s="43">
        <f t="shared" si="3"/>
        <v>0.96894738253285473</v>
      </c>
      <c r="Q268" s="57"/>
    </row>
    <row r="269" spans="1:17" s="1" customFormat="1" ht="138.75" x14ac:dyDescent="0.25">
      <c r="A269" s="69" t="s">
        <v>1139</v>
      </c>
      <c r="B269" s="53" t="s">
        <v>322</v>
      </c>
      <c r="C269" s="38">
        <f t="shared" ref="C269" si="265">D269+E269+F269</f>
        <v>26107.3</v>
      </c>
      <c r="D269" s="38">
        <v>26107.3</v>
      </c>
      <c r="E269" s="38">
        <v>0</v>
      </c>
      <c r="F269" s="38">
        <v>0</v>
      </c>
      <c r="G269" s="79">
        <f t="shared" ref="G269" si="266">H269+I269+J269</f>
        <v>25296.6</v>
      </c>
      <c r="H269" s="79">
        <v>25296.6</v>
      </c>
      <c r="I269" s="79">
        <v>0</v>
      </c>
      <c r="J269" s="79">
        <v>0</v>
      </c>
      <c r="K269" s="43">
        <f t="shared" si="7"/>
        <v>0.96894738253285473</v>
      </c>
      <c r="L269" s="38">
        <f t="shared" ref="L269" si="267">M269+N269+O269</f>
        <v>25296.6</v>
      </c>
      <c r="M269" s="38">
        <v>25296.6</v>
      </c>
      <c r="N269" s="38">
        <v>0</v>
      </c>
      <c r="O269" s="38">
        <v>0</v>
      </c>
      <c r="P269" s="43">
        <f t="shared" si="3"/>
        <v>0.96894738253285473</v>
      </c>
      <c r="Q269" s="57"/>
    </row>
    <row r="270" spans="1:17" s="1" customFormat="1" ht="81" x14ac:dyDescent="0.25">
      <c r="A270" s="69" t="s">
        <v>1140</v>
      </c>
      <c r="B270" s="46" t="s">
        <v>323</v>
      </c>
      <c r="C270" s="40">
        <f>C271</f>
        <v>0</v>
      </c>
      <c r="D270" s="40">
        <f t="shared" ref="D270:L270" si="268">D271</f>
        <v>0</v>
      </c>
      <c r="E270" s="40">
        <f t="shared" si="268"/>
        <v>0</v>
      </c>
      <c r="F270" s="40">
        <f t="shared" si="268"/>
        <v>0</v>
      </c>
      <c r="G270" s="76">
        <f t="shared" si="268"/>
        <v>0</v>
      </c>
      <c r="H270" s="76">
        <f t="shared" si="268"/>
        <v>0</v>
      </c>
      <c r="I270" s="76">
        <f t="shared" si="268"/>
        <v>0</v>
      </c>
      <c r="J270" s="76">
        <f t="shared" si="268"/>
        <v>0</v>
      </c>
      <c r="K270" s="43" t="s">
        <v>33</v>
      </c>
      <c r="L270" s="40">
        <f t="shared" si="268"/>
        <v>0</v>
      </c>
      <c r="M270" s="40">
        <f t="shared" ref="M270" si="269">M271</f>
        <v>0</v>
      </c>
      <c r="N270" s="40">
        <f t="shared" ref="N270" si="270">N271</f>
        <v>0</v>
      </c>
      <c r="O270" s="40">
        <f t="shared" ref="O270" si="271">O271</f>
        <v>0</v>
      </c>
      <c r="P270" s="43" t="s">
        <v>33</v>
      </c>
      <c r="Q270" s="57"/>
    </row>
    <row r="271" spans="1:17" s="1" customFormat="1" ht="83.25" x14ac:dyDescent="0.25">
      <c r="A271" s="69" t="s">
        <v>1141</v>
      </c>
      <c r="B271" s="53" t="s">
        <v>324</v>
      </c>
      <c r="C271" s="38">
        <f t="shared" ref="C271" si="272">D271+E271+F271</f>
        <v>0</v>
      </c>
      <c r="D271" s="38">
        <v>0</v>
      </c>
      <c r="E271" s="38">
        <v>0</v>
      </c>
      <c r="F271" s="38">
        <v>0</v>
      </c>
      <c r="G271" s="79">
        <f t="shared" ref="G271" si="273">H271+I271+J271</f>
        <v>0</v>
      </c>
      <c r="H271" s="79">
        <v>0</v>
      </c>
      <c r="I271" s="79">
        <v>0</v>
      </c>
      <c r="J271" s="79">
        <v>0</v>
      </c>
      <c r="K271" s="43" t="s">
        <v>33</v>
      </c>
      <c r="L271" s="38">
        <f t="shared" ref="L271" si="274">M271+N271+O271</f>
        <v>0</v>
      </c>
      <c r="M271" s="38">
        <v>0</v>
      </c>
      <c r="N271" s="38">
        <v>0</v>
      </c>
      <c r="O271" s="38">
        <v>0</v>
      </c>
      <c r="P271" s="43" t="s">
        <v>33</v>
      </c>
      <c r="Q271" s="57"/>
    </row>
    <row r="272" spans="1:17" s="1" customFormat="1" ht="33" x14ac:dyDescent="0.25">
      <c r="A272" s="69" t="s">
        <v>23</v>
      </c>
      <c r="B272" s="46" t="s">
        <v>325</v>
      </c>
      <c r="C272" s="40">
        <f>C273</f>
        <v>3739.1</v>
      </c>
      <c r="D272" s="40">
        <f t="shared" ref="D272:L272" si="275">D273</f>
        <v>789.8</v>
      </c>
      <c r="E272" s="40">
        <f t="shared" si="275"/>
        <v>2949.3</v>
      </c>
      <c r="F272" s="40">
        <f t="shared" si="275"/>
        <v>0</v>
      </c>
      <c r="G272" s="76">
        <f t="shared" si="275"/>
        <v>3439.1</v>
      </c>
      <c r="H272" s="76">
        <f t="shared" si="275"/>
        <v>489.79999999999995</v>
      </c>
      <c r="I272" s="76">
        <f t="shared" si="275"/>
        <v>2949.3</v>
      </c>
      <c r="J272" s="76">
        <f t="shared" si="275"/>
        <v>0</v>
      </c>
      <c r="K272" s="43">
        <f t="shared" ref="K272:K288" si="276">G272/C272</f>
        <v>0.91976678879944374</v>
      </c>
      <c r="L272" s="40">
        <f t="shared" si="275"/>
        <v>3439.1</v>
      </c>
      <c r="M272" s="40">
        <f t="shared" ref="M272" si="277">M273</f>
        <v>489.79999999999995</v>
      </c>
      <c r="N272" s="40">
        <f t="shared" ref="N272" si="278">N273</f>
        <v>2949.3</v>
      </c>
      <c r="O272" s="40">
        <f t="shared" ref="O272" si="279">O273</f>
        <v>0</v>
      </c>
      <c r="P272" s="43">
        <f t="shared" si="3"/>
        <v>0.91976678879944374</v>
      </c>
      <c r="Q272" s="57"/>
    </row>
    <row r="273" spans="1:17" s="1" customFormat="1" ht="108" x14ac:dyDescent="0.25">
      <c r="A273" s="69" t="s">
        <v>1034</v>
      </c>
      <c r="B273" s="46" t="s">
        <v>326</v>
      </c>
      <c r="C273" s="40">
        <f>C274+C275+C276</f>
        <v>3739.1</v>
      </c>
      <c r="D273" s="40">
        <f t="shared" ref="D273:L273" si="280">D274+D275+D276</f>
        <v>789.8</v>
      </c>
      <c r="E273" s="40">
        <f t="shared" si="280"/>
        <v>2949.3</v>
      </c>
      <c r="F273" s="40">
        <f t="shared" si="280"/>
        <v>0</v>
      </c>
      <c r="G273" s="76">
        <f t="shared" si="280"/>
        <v>3439.1</v>
      </c>
      <c r="H273" s="76">
        <f t="shared" si="280"/>
        <v>489.79999999999995</v>
      </c>
      <c r="I273" s="76">
        <f t="shared" si="280"/>
        <v>2949.3</v>
      </c>
      <c r="J273" s="76">
        <f t="shared" si="280"/>
        <v>0</v>
      </c>
      <c r="K273" s="43">
        <f t="shared" si="276"/>
        <v>0.91976678879944374</v>
      </c>
      <c r="L273" s="40">
        <f t="shared" si="280"/>
        <v>3439.1</v>
      </c>
      <c r="M273" s="40">
        <f t="shared" ref="M273" si="281">M274+M275+M276</f>
        <v>489.79999999999995</v>
      </c>
      <c r="N273" s="40">
        <f t="shared" ref="N273" si="282">N274+N275+N276</f>
        <v>2949.3</v>
      </c>
      <c r="O273" s="40">
        <f t="shared" ref="O273" si="283">O274+O275+O276</f>
        <v>0</v>
      </c>
      <c r="P273" s="43">
        <f t="shared" si="3"/>
        <v>0.91976678879944374</v>
      </c>
      <c r="Q273" s="57"/>
    </row>
    <row r="274" spans="1:17" s="1" customFormat="1" ht="138.75" x14ac:dyDescent="0.25">
      <c r="A274" s="69" t="s">
        <v>1035</v>
      </c>
      <c r="B274" s="53" t="s">
        <v>327</v>
      </c>
      <c r="C274" s="38">
        <f t="shared" ref="C274" si="284">D274+E274+F274</f>
        <v>499</v>
      </c>
      <c r="D274" s="38">
        <v>149.69999999999999</v>
      </c>
      <c r="E274" s="38">
        <v>349.3</v>
      </c>
      <c r="F274" s="38">
        <v>0</v>
      </c>
      <c r="G274" s="79">
        <f t="shared" ref="G274" si="285">H274+I274+J274</f>
        <v>499</v>
      </c>
      <c r="H274" s="79">
        <v>149.69999999999999</v>
      </c>
      <c r="I274" s="79">
        <v>349.3</v>
      </c>
      <c r="J274" s="79">
        <v>0</v>
      </c>
      <c r="K274" s="43">
        <f t="shared" si="276"/>
        <v>1</v>
      </c>
      <c r="L274" s="38">
        <f t="shared" ref="L274" si="286">M274+N274+O274</f>
        <v>499</v>
      </c>
      <c r="M274" s="38">
        <v>149.69999999999999</v>
      </c>
      <c r="N274" s="38">
        <v>349.3</v>
      </c>
      <c r="O274" s="38">
        <v>0</v>
      </c>
      <c r="P274" s="43">
        <f t="shared" si="3"/>
        <v>1</v>
      </c>
      <c r="Q274" s="57"/>
    </row>
    <row r="275" spans="1:17" s="1" customFormat="1" ht="277.5" x14ac:dyDescent="0.25">
      <c r="A275" s="69" t="s">
        <v>1199</v>
      </c>
      <c r="B275" s="53" t="s">
        <v>328</v>
      </c>
      <c r="C275" s="38">
        <f t="shared" ref="C275" si="287">D275+E275+F275</f>
        <v>2860</v>
      </c>
      <c r="D275" s="38">
        <v>260</v>
      </c>
      <c r="E275" s="38">
        <v>2600</v>
      </c>
      <c r="F275" s="38">
        <v>0</v>
      </c>
      <c r="G275" s="79">
        <f t="shared" ref="G275" si="288">H275+I275+J275</f>
        <v>2860</v>
      </c>
      <c r="H275" s="79">
        <v>260</v>
      </c>
      <c r="I275" s="79">
        <v>2600</v>
      </c>
      <c r="J275" s="79">
        <v>0</v>
      </c>
      <c r="K275" s="43">
        <f t="shared" si="276"/>
        <v>1</v>
      </c>
      <c r="L275" s="38">
        <f t="shared" ref="L275" si="289">M275+N275+O275</f>
        <v>2860</v>
      </c>
      <c r="M275" s="38">
        <v>260</v>
      </c>
      <c r="N275" s="38">
        <v>2600</v>
      </c>
      <c r="O275" s="38">
        <v>0</v>
      </c>
      <c r="P275" s="43">
        <f t="shared" si="3"/>
        <v>1</v>
      </c>
      <c r="Q275" s="57"/>
    </row>
    <row r="276" spans="1:17" s="1" customFormat="1" ht="83.25" x14ac:dyDescent="0.25">
      <c r="A276" s="69" t="s">
        <v>1038</v>
      </c>
      <c r="B276" s="53" t="s">
        <v>329</v>
      </c>
      <c r="C276" s="38">
        <f>C277+C278</f>
        <v>380.1</v>
      </c>
      <c r="D276" s="38">
        <f t="shared" ref="D276:L276" si="290">D277+D278</f>
        <v>380.1</v>
      </c>
      <c r="E276" s="38">
        <f t="shared" si="290"/>
        <v>0</v>
      </c>
      <c r="F276" s="38">
        <f t="shared" si="290"/>
        <v>0</v>
      </c>
      <c r="G276" s="79">
        <f t="shared" si="290"/>
        <v>80.099999999999994</v>
      </c>
      <c r="H276" s="79">
        <f t="shared" si="290"/>
        <v>80.099999999999994</v>
      </c>
      <c r="I276" s="79">
        <f t="shared" si="290"/>
        <v>0</v>
      </c>
      <c r="J276" s="79">
        <f t="shared" si="290"/>
        <v>0</v>
      </c>
      <c r="K276" s="43">
        <f t="shared" si="276"/>
        <v>0.21073401736385158</v>
      </c>
      <c r="L276" s="38">
        <f t="shared" si="290"/>
        <v>80.099999999999994</v>
      </c>
      <c r="M276" s="38">
        <f t="shared" ref="M276" si="291">M277+M278</f>
        <v>80.099999999999994</v>
      </c>
      <c r="N276" s="38">
        <f t="shared" ref="N276" si="292">N277+N278</f>
        <v>0</v>
      </c>
      <c r="O276" s="38">
        <f t="shared" ref="O276" si="293">O277+O278</f>
        <v>0</v>
      </c>
      <c r="P276" s="43">
        <f t="shared" ref="P276:P288" si="294">L276/C276</f>
        <v>0.21073401736385158</v>
      </c>
      <c r="Q276" s="57" t="s">
        <v>1407</v>
      </c>
    </row>
    <row r="277" spans="1:17" s="1" customFormat="1" ht="83.25" x14ac:dyDescent="0.25">
      <c r="A277" s="69" t="s">
        <v>1040</v>
      </c>
      <c r="B277" s="54" t="s">
        <v>330</v>
      </c>
      <c r="C277" s="38">
        <f t="shared" ref="C277" si="295">D277+E277+F277</f>
        <v>300</v>
      </c>
      <c r="D277" s="38">
        <v>300</v>
      </c>
      <c r="E277" s="38">
        <v>0</v>
      </c>
      <c r="F277" s="38">
        <v>0</v>
      </c>
      <c r="G277" s="79">
        <f t="shared" ref="G277" si="296">H277+I277+J277</f>
        <v>0</v>
      </c>
      <c r="H277" s="79">
        <v>0</v>
      </c>
      <c r="I277" s="79">
        <v>0</v>
      </c>
      <c r="J277" s="79">
        <v>0</v>
      </c>
      <c r="K277" s="43">
        <f t="shared" si="276"/>
        <v>0</v>
      </c>
      <c r="L277" s="38">
        <f t="shared" ref="L277" si="297">M277+N277+O277</f>
        <v>0</v>
      </c>
      <c r="M277" s="38">
        <v>0</v>
      </c>
      <c r="N277" s="38">
        <v>0</v>
      </c>
      <c r="O277" s="38">
        <v>0</v>
      </c>
      <c r="P277" s="43">
        <f t="shared" si="294"/>
        <v>0</v>
      </c>
      <c r="Q277" s="57" t="s">
        <v>1407</v>
      </c>
    </row>
    <row r="278" spans="1:17" s="1" customFormat="1" ht="83.25" x14ac:dyDescent="0.25">
      <c r="A278" s="69" t="s">
        <v>1041</v>
      </c>
      <c r="B278" s="54" t="s">
        <v>331</v>
      </c>
      <c r="C278" s="38">
        <f t="shared" ref="C278" si="298">D278+E278+F278</f>
        <v>80.099999999999994</v>
      </c>
      <c r="D278" s="38">
        <v>80.099999999999994</v>
      </c>
      <c r="E278" s="38">
        <v>0</v>
      </c>
      <c r="F278" s="38">
        <v>0</v>
      </c>
      <c r="G278" s="79">
        <f t="shared" ref="G278" si="299">H278+I278+J278</f>
        <v>80.099999999999994</v>
      </c>
      <c r="H278" s="79">
        <v>80.099999999999994</v>
      </c>
      <c r="I278" s="79">
        <v>0</v>
      </c>
      <c r="J278" s="79">
        <v>0</v>
      </c>
      <c r="K278" s="43">
        <f t="shared" si="276"/>
        <v>1</v>
      </c>
      <c r="L278" s="38">
        <f t="shared" ref="L278" si="300">M278+N278+O278</f>
        <v>80.099999999999994</v>
      </c>
      <c r="M278" s="38">
        <v>80.099999999999994</v>
      </c>
      <c r="N278" s="38">
        <v>0</v>
      </c>
      <c r="O278" s="38">
        <v>0</v>
      </c>
      <c r="P278" s="43">
        <f t="shared" si="294"/>
        <v>1</v>
      </c>
      <c r="Q278" s="57"/>
    </row>
    <row r="279" spans="1:17" s="1" customFormat="1" ht="54" x14ac:dyDescent="0.25">
      <c r="A279" s="69" t="s">
        <v>1142</v>
      </c>
      <c r="B279" s="46" t="s">
        <v>332</v>
      </c>
      <c r="C279" s="40">
        <f>C280</f>
        <v>20360</v>
      </c>
      <c r="D279" s="40">
        <f t="shared" ref="D279:L280" si="301">D280</f>
        <v>18000</v>
      </c>
      <c r="E279" s="40">
        <f t="shared" si="301"/>
        <v>2360</v>
      </c>
      <c r="F279" s="40">
        <f t="shared" si="301"/>
        <v>0</v>
      </c>
      <c r="G279" s="76">
        <f t="shared" si="301"/>
        <v>12136.1</v>
      </c>
      <c r="H279" s="76">
        <f t="shared" si="301"/>
        <v>9797</v>
      </c>
      <c r="I279" s="76">
        <f t="shared" si="301"/>
        <v>2339.1</v>
      </c>
      <c r="J279" s="76">
        <f t="shared" si="301"/>
        <v>0</v>
      </c>
      <c r="K279" s="43">
        <f t="shared" si="276"/>
        <v>0.59607563850687628</v>
      </c>
      <c r="L279" s="40">
        <f t="shared" si="301"/>
        <v>12136.1</v>
      </c>
      <c r="M279" s="40">
        <f t="shared" ref="M279:M280" si="302">M280</f>
        <v>9797</v>
      </c>
      <c r="N279" s="40">
        <f t="shared" ref="N279:N280" si="303">N280</f>
        <v>2339.1</v>
      </c>
      <c r="O279" s="40">
        <f t="shared" ref="O279:O280" si="304">O280</f>
        <v>0</v>
      </c>
      <c r="P279" s="43">
        <f t="shared" si="294"/>
        <v>0.59607563850687628</v>
      </c>
      <c r="Q279" s="57"/>
    </row>
    <row r="280" spans="1:17" s="1" customFormat="1" ht="108" x14ac:dyDescent="0.25">
      <c r="A280" s="69" t="s">
        <v>1143</v>
      </c>
      <c r="B280" s="46" t="s">
        <v>333</v>
      </c>
      <c r="C280" s="40">
        <f>C281</f>
        <v>20360</v>
      </c>
      <c r="D280" s="40">
        <f t="shared" si="301"/>
        <v>18000</v>
      </c>
      <c r="E280" s="40">
        <f t="shared" si="301"/>
        <v>2360</v>
      </c>
      <c r="F280" s="40">
        <f t="shared" si="301"/>
        <v>0</v>
      </c>
      <c r="G280" s="76">
        <f t="shared" si="301"/>
        <v>12136.1</v>
      </c>
      <c r="H280" s="76">
        <f t="shared" si="301"/>
        <v>9797</v>
      </c>
      <c r="I280" s="76">
        <f t="shared" si="301"/>
        <v>2339.1</v>
      </c>
      <c r="J280" s="76">
        <f t="shared" si="301"/>
        <v>0</v>
      </c>
      <c r="K280" s="43">
        <f t="shared" si="276"/>
        <v>0.59607563850687628</v>
      </c>
      <c r="L280" s="40">
        <f t="shared" si="301"/>
        <v>12136.1</v>
      </c>
      <c r="M280" s="40">
        <f t="shared" si="302"/>
        <v>9797</v>
      </c>
      <c r="N280" s="40">
        <f t="shared" si="303"/>
        <v>2339.1</v>
      </c>
      <c r="O280" s="40">
        <f t="shared" si="304"/>
        <v>0</v>
      </c>
      <c r="P280" s="43">
        <f t="shared" si="294"/>
        <v>0.59607563850687628</v>
      </c>
      <c r="Q280" s="57"/>
    </row>
    <row r="281" spans="1:17" s="1" customFormat="1" ht="360.75" x14ac:dyDescent="0.25">
      <c r="A281" s="69" t="s">
        <v>1091</v>
      </c>
      <c r="B281" s="53" t="s">
        <v>334</v>
      </c>
      <c r="C281" s="38">
        <f t="shared" ref="C281" si="305">D281+E281+F281</f>
        <v>20360</v>
      </c>
      <c r="D281" s="38">
        <v>18000</v>
      </c>
      <c r="E281" s="38">
        <v>2360</v>
      </c>
      <c r="F281" s="38">
        <v>0</v>
      </c>
      <c r="G281" s="79">
        <f t="shared" ref="G281" si="306">H281+I281+J281</f>
        <v>12136.1</v>
      </c>
      <c r="H281" s="79">
        <v>9797</v>
      </c>
      <c r="I281" s="79">
        <v>2339.1</v>
      </c>
      <c r="J281" s="79">
        <v>0</v>
      </c>
      <c r="K281" s="43">
        <f t="shared" si="276"/>
        <v>0.59607563850687628</v>
      </c>
      <c r="L281" s="38">
        <f t="shared" ref="L281" si="307">M281+N281+O281</f>
        <v>12136.1</v>
      </c>
      <c r="M281" s="38">
        <v>9797</v>
      </c>
      <c r="N281" s="38">
        <v>2339.1</v>
      </c>
      <c r="O281" s="38">
        <v>0</v>
      </c>
      <c r="P281" s="43">
        <f t="shared" si="294"/>
        <v>0.59607563850687628</v>
      </c>
      <c r="Q281" s="57" t="s">
        <v>1408</v>
      </c>
    </row>
    <row r="282" spans="1:17" s="1" customFormat="1" ht="54" x14ac:dyDescent="0.25">
      <c r="A282" s="69" t="s">
        <v>1060</v>
      </c>
      <c r="B282" s="46" t="s">
        <v>335</v>
      </c>
      <c r="C282" s="40">
        <f>C283</f>
        <v>0</v>
      </c>
      <c r="D282" s="40">
        <f t="shared" ref="D282:L283" si="308">D283</f>
        <v>0</v>
      </c>
      <c r="E282" s="40">
        <f t="shared" si="308"/>
        <v>0</v>
      </c>
      <c r="F282" s="40">
        <f t="shared" si="308"/>
        <v>0</v>
      </c>
      <c r="G282" s="76">
        <f t="shared" si="308"/>
        <v>0</v>
      </c>
      <c r="H282" s="76">
        <f t="shared" si="308"/>
        <v>0</v>
      </c>
      <c r="I282" s="76">
        <f t="shared" si="308"/>
        <v>0</v>
      </c>
      <c r="J282" s="76">
        <f t="shared" si="308"/>
        <v>0</v>
      </c>
      <c r="K282" s="43" t="s">
        <v>33</v>
      </c>
      <c r="L282" s="40">
        <f t="shared" si="308"/>
        <v>0</v>
      </c>
      <c r="M282" s="40">
        <f t="shared" ref="M282:M283" si="309">M283</f>
        <v>0</v>
      </c>
      <c r="N282" s="40">
        <f t="shared" ref="N282:N283" si="310">N283</f>
        <v>0</v>
      </c>
      <c r="O282" s="40">
        <f t="shared" ref="O282:O283" si="311">O283</f>
        <v>0</v>
      </c>
      <c r="P282" s="43" t="s">
        <v>33</v>
      </c>
      <c r="Q282" s="57"/>
    </row>
    <row r="283" spans="1:17" s="1" customFormat="1" ht="54" x14ac:dyDescent="0.25">
      <c r="A283" s="69" t="s">
        <v>1136</v>
      </c>
      <c r="B283" s="46" t="s">
        <v>336</v>
      </c>
      <c r="C283" s="40">
        <f>C284</f>
        <v>0</v>
      </c>
      <c r="D283" s="40">
        <f t="shared" si="308"/>
        <v>0</v>
      </c>
      <c r="E283" s="40">
        <f t="shared" si="308"/>
        <v>0</v>
      </c>
      <c r="F283" s="40">
        <f t="shared" si="308"/>
        <v>0</v>
      </c>
      <c r="G283" s="76">
        <f t="shared" si="308"/>
        <v>0</v>
      </c>
      <c r="H283" s="76">
        <f t="shared" si="308"/>
        <v>0</v>
      </c>
      <c r="I283" s="76">
        <f t="shared" si="308"/>
        <v>0</v>
      </c>
      <c r="J283" s="76">
        <f t="shared" si="308"/>
        <v>0</v>
      </c>
      <c r="K283" s="43" t="s">
        <v>33</v>
      </c>
      <c r="L283" s="40">
        <f t="shared" si="308"/>
        <v>0</v>
      </c>
      <c r="M283" s="40">
        <f t="shared" si="309"/>
        <v>0</v>
      </c>
      <c r="N283" s="40">
        <f t="shared" si="310"/>
        <v>0</v>
      </c>
      <c r="O283" s="40">
        <f t="shared" si="311"/>
        <v>0</v>
      </c>
      <c r="P283" s="43" t="s">
        <v>33</v>
      </c>
      <c r="Q283" s="57"/>
    </row>
    <row r="284" spans="1:17" s="1" customFormat="1" ht="194.25" x14ac:dyDescent="0.25">
      <c r="A284" s="69" t="s">
        <v>1030</v>
      </c>
      <c r="B284" s="53" t="s">
        <v>337</v>
      </c>
      <c r="C284" s="38">
        <f t="shared" ref="C284" si="312">D284+E284+F284</f>
        <v>0</v>
      </c>
      <c r="D284" s="38">
        <v>0</v>
      </c>
      <c r="E284" s="38">
        <v>0</v>
      </c>
      <c r="F284" s="38">
        <v>0</v>
      </c>
      <c r="G284" s="79">
        <f t="shared" ref="G284" si="313">H284+I284+J284</f>
        <v>0</v>
      </c>
      <c r="H284" s="79">
        <v>0</v>
      </c>
      <c r="I284" s="79">
        <v>0</v>
      </c>
      <c r="J284" s="79">
        <v>0</v>
      </c>
      <c r="K284" s="43" t="s">
        <v>33</v>
      </c>
      <c r="L284" s="38">
        <f t="shared" ref="L284" si="314">M284+N284+O284</f>
        <v>0</v>
      </c>
      <c r="M284" s="38">
        <v>0</v>
      </c>
      <c r="N284" s="38">
        <v>0</v>
      </c>
      <c r="O284" s="38">
        <v>0</v>
      </c>
      <c r="P284" s="43" t="s">
        <v>33</v>
      </c>
      <c r="Q284" s="57"/>
    </row>
    <row r="285" spans="1:17" s="1" customFormat="1" ht="81" x14ac:dyDescent="0.25">
      <c r="A285" s="69" t="s">
        <v>1144</v>
      </c>
      <c r="B285" s="46" t="s">
        <v>338</v>
      </c>
      <c r="C285" s="40">
        <f>C286+C290</f>
        <v>500</v>
      </c>
      <c r="D285" s="40">
        <f t="shared" ref="D285:L285" si="315">D286+D290</f>
        <v>500</v>
      </c>
      <c r="E285" s="40">
        <f t="shared" si="315"/>
        <v>0</v>
      </c>
      <c r="F285" s="40">
        <f t="shared" si="315"/>
        <v>0</v>
      </c>
      <c r="G285" s="76">
        <f t="shared" si="315"/>
        <v>450</v>
      </c>
      <c r="H285" s="76">
        <f t="shared" si="315"/>
        <v>450</v>
      </c>
      <c r="I285" s="76">
        <f t="shared" si="315"/>
        <v>0</v>
      </c>
      <c r="J285" s="76">
        <f t="shared" si="315"/>
        <v>0</v>
      </c>
      <c r="K285" s="43">
        <f t="shared" si="276"/>
        <v>0.9</v>
      </c>
      <c r="L285" s="40">
        <f t="shared" si="315"/>
        <v>450</v>
      </c>
      <c r="M285" s="40">
        <f t="shared" ref="M285" si="316">M286+M290</f>
        <v>450</v>
      </c>
      <c r="N285" s="40">
        <f t="shared" ref="N285" si="317">N286+N290</f>
        <v>0</v>
      </c>
      <c r="O285" s="40">
        <f t="shared" ref="O285" si="318">O286+O290</f>
        <v>0</v>
      </c>
      <c r="P285" s="43">
        <f t="shared" si="294"/>
        <v>0.9</v>
      </c>
      <c r="Q285" s="57"/>
    </row>
    <row r="286" spans="1:17" s="1" customFormat="1" ht="54" x14ac:dyDescent="0.25">
      <c r="A286" s="69" t="s">
        <v>1136</v>
      </c>
      <c r="B286" s="46" t="s">
        <v>339</v>
      </c>
      <c r="C286" s="40">
        <f>C287+C288+C289</f>
        <v>500</v>
      </c>
      <c r="D286" s="40">
        <f t="shared" ref="D286:L286" si="319">D287+D288+D289</f>
        <v>500</v>
      </c>
      <c r="E286" s="40">
        <f t="shared" si="319"/>
        <v>0</v>
      </c>
      <c r="F286" s="40">
        <f t="shared" si="319"/>
        <v>0</v>
      </c>
      <c r="G286" s="76">
        <f t="shared" si="319"/>
        <v>450</v>
      </c>
      <c r="H286" s="76">
        <f t="shared" si="319"/>
        <v>450</v>
      </c>
      <c r="I286" s="76">
        <f t="shared" si="319"/>
        <v>0</v>
      </c>
      <c r="J286" s="76">
        <f t="shared" si="319"/>
        <v>0</v>
      </c>
      <c r="K286" s="43">
        <f t="shared" si="276"/>
        <v>0.9</v>
      </c>
      <c r="L286" s="40">
        <f t="shared" si="319"/>
        <v>450</v>
      </c>
      <c r="M286" s="40">
        <f t="shared" ref="M286" si="320">M287+M288+M289</f>
        <v>450</v>
      </c>
      <c r="N286" s="40">
        <f t="shared" ref="N286" si="321">N287+N288+N289</f>
        <v>0</v>
      </c>
      <c r="O286" s="40">
        <f t="shared" ref="O286" si="322">O287+O288+O289</f>
        <v>0</v>
      </c>
      <c r="P286" s="43">
        <f t="shared" si="294"/>
        <v>0.9</v>
      </c>
      <c r="Q286" s="57"/>
    </row>
    <row r="287" spans="1:17" s="1" customFormat="1" ht="222" x14ac:dyDescent="0.25">
      <c r="A287" s="69" t="s">
        <v>1030</v>
      </c>
      <c r="B287" s="53" t="s">
        <v>340</v>
      </c>
      <c r="C287" s="38">
        <f t="shared" ref="C287" si="323">D287+E287+F287</f>
        <v>250</v>
      </c>
      <c r="D287" s="38">
        <v>250</v>
      </c>
      <c r="E287" s="38">
        <v>0</v>
      </c>
      <c r="F287" s="38">
        <v>0</v>
      </c>
      <c r="G287" s="79">
        <f t="shared" ref="G287" si="324">H287+I287+J287</f>
        <v>200</v>
      </c>
      <c r="H287" s="79">
        <v>200</v>
      </c>
      <c r="I287" s="79">
        <v>0</v>
      </c>
      <c r="J287" s="79">
        <v>0</v>
      </c>
      <c r="K287" s="43">
        <f t="shared" si="276"/>
        <v>0.8</v>
      </c>
      <c r="L287" s="38">
        <f t="shared" ref="L287" si="325">M287+N287+O287</f>
        <v>200</v>
      </c>
      <c r="M287" s="38">
        <v>200</v>
      </c>
      <c r="N287" s="38">
        <v>0</v>
      </c>
      <c r="O287" s="38">
        <v>0</v>
      </c>
      <c r="P287" s="43">
        <f t="shared" si="294"/>
        <v>0.8</v>
      </c>
      <c r="Q287" s="57" t="s">
        <v>1409</v>
      </c>
    </row>
    <row r="288" spans="1:17" s="1" customFormat="1" ht="83.25" x14ac:dyDescent="0.25">
      <c r="A288" s="69" t="s">
        <v>1031</v>
      </c>
      <c r="B288" s="53" t="s">
        <v>341</v>
      </c>
      <c r="C288" s="38">
        <f t="shared" ref="C288" si="326">D288+E288+F288</f>
        <v>250</v>
      </c>
      <c r="D288" s="38">
        <v>250</v>
      </c>
      <c r="E288" s="38">
        <v>0</v>
      </c>
      <c r="F288" s="38">
        <v>0</v>
      </c>
      <c r="G288" s="79">
        <f t="shared" ref="G288" si="327">H288+I288+J288</f>
        <v>250</v>
      </c>
      <c r="H288" s="79">
        <v>250</v>
      </c>
      <c r="I288" s="79">
        <v>0</v>
      </c>
      <c r="J288" s="79">
        <v>0</v>
      </c>
      <c r="K288" s="43">
        <f t="shared" si="276"/>
        <v>1</v>
      </c>
      <c r="L288" s="38">
        <f t="shared" ref="L288" si="328">M288+N288+O288</f>
        <v>250</v>
      </c>
      <c r="M288" s="38">
        <v>250</v>
      </c>
      <c r="N288" s="38">
        <v>0</v>
      </c>
      <c r="O288" s="38">
        <v>0</v>
      </c>
      <c r="P288" s="43">
        <f t="shared" si="294"/>
        <v>1</v>
      </c>
      <c r="Q288" s="57"/>
    </row>
    <row r="289" spans="1:17" s="1" customFormat="1" ht="83.25" x14ac:dyDescent="0.25">
      <c r="A289" s="69" t="s">
        <v>1063</v>
      </c>
      <c r="B289" s="53" t="s">
        <v>342</v>
      </c>
      <c r="C289" s="38">
        <f t="shared" ref="C289" si="329">D289+E289+F289</f>
        <v>0</v>
      </c>
      <c r="D289" s="38">
        <v>0</v>
      </c>
      <c r="E289" s="38">
        <v>0</v>
      </c>
      <c r="F289" s="38">
        <v>0</v>
      </c>
      <c r="G289" s="79">
        <f t="shared" ref="G289" si="330">H289+I289+J289</f>
        <v>0</v>
      </c>
      <c r="H289" s="79">
        <v>0</v>
      </c>
      <c r="I289" s="79">
        <v>0</v>
      </c>
      <c r="J289" s="79">
        <v>0</v>
      </c>
      <c r="K289" s="43" t="s">
        <v>33</v>
      </c>
      <c r="L289" s="38">
        <f t="shared" ref="L289" si="331">M289+N289+O289</f>
        <v>0</v>
      </c>
      <c r="M289" s="38">
        <v>0</v>
      </c>
      <c r="N289" s="38">
        <v>0</v>
      </c>
      <c r="O289" s="38">
        <v>0</v>
      </c>
      <c r="P289" s="43" t="s">
        <v>33</v>
      </c>
      <c r="Q289" s="57"/>
    </row>
    <row r="290" spans="1:17" s="1" customFormat="1" ht="81" x14ac:dyDescent="0.25">
      <c r="A290" s="69" t="s">
        <v>1034</v>
      </c>
      <c r="B290" s="46" t="s">
        <v>343</v>
      </c>
      <c r="C290" s="40">
        <f>C291+C292</f>
        <v>0</v>
      </c>
      <c r="D290" s="40">
        <f t="shared" ref="D290:L290" si="332">D291+D292</f>
        <v>0</v>
      </c>
      <c r="E290" s="40">
        <f t="shared" si="332"/>
        <v>0</v>
      </c>
      <c r="F290" s="40">
        <f t="shared" si="332"/>
        <v>0</v>
      </c>
      <c r="G290" s="76">
        <f t="shared" si="332"/>
        <v>0</v>
      </c>
      <c r="H290" s="76">
        <f t="shared" si="332"/>
        <v>0</v>
      </c>
      <c r="I290" s="76">
        <f t="shared" si="332"/>
        <v>0</v>
      </c>
      <c r="J290" s="76">
        <f t="shared" si="332"/>
        <v>0</v>
      </c>
      <c r="K290" s="43" t="s">
        <v>33</v>
      </c>
      <c r="L290" s="40">
        <f t="shared" si="332"/>
        <v>0</v>
      </c>
      <c r="M290" s="40">
        <f t="shared" ref="M290" si="333">M291+M292</f>
        <v>0</v>
      </c>
      <c r="N290" s="40">
        <f t="shared" ref="N290" si="334">N291+N292</f>
        <v>0</v>
      </c>
      <c r="O290" s="40">
        <f t="shared" ref="O290" si="335">O291+O292</f>
        <v>0</v>
      </c>
      <c r="P290" s="43" t="s">
        <v>33</v>
      </c>
      <c r="Q290" s="57"/>
    </row>
    <row r="291" spans="1:17" s="1" customFormat="1" ht="83.25" x14ac:dyDescent="0.25">
      <c r="A291" s="69" t="s">
        <v>1035</v>
      </c>
      <c r="B291" s="53" t="s">
        <v>344</v>
      </c>
      <c r="C291" s="38">
        <f t="shared" ref="C291" si="336">D291+E291+F291</f>
        <v>0</v>
      </c>
      <c r="D291" s="38">
        <v>0</v>
      </c>
      <c r="E291" s="38">
        <v>0</v>
      </c>
      <c r="F291" s="38">
        <v>0</v>
      </c>
      <c r="G291" s="79">
        <f t="shared" ref="G291" si="337">H291+I291+J291</f>
        <v>0</v>
      </c>
      <c r="H291" s="79">
        <v>0</v>
      </c>
      <c r="I291" s="79">
        <v>0</v>
      </c>
      <c r="J291" s="79">
        <v>0</v>
      </c>
      <c r="K291" s="43" t="s">
        <v>33</v>
      </c>
      <c r="L291" s="38">
        <f t="shared" ref="L291" si="338">M291+N291+O291</f>
        <v>0</v>
      </c>
      <c r="M291" s="38">
        <v>0</v>
      </c>
      <c r="N291" s="38">
        <v>0</v>
      </c>
      <c r="O291" s="38">
        <v>0</v>
      </c>
      <c r="P291" s="43" t="s">
        <v>33</v>
      </c>
      <c r="Q291" s="57"/>
    </row>
    <row r="292" spans="1:17" s="1" customFormat="1" ht="194.25" x14ac:dyDescent="0.25">
      <c r="A292" s="69" t="s">
        <v>1036</v>
      </c>
      <c r="B292" s="53" t="s">
        <v>345</v>
      </c>
      <c r="C292" s="38">
        <f t="shared" ref="C292" si="339">D292+E292+F292</f>
        <v>0</v>
      </c>
      <c r="D292" s="38">
        <v>0</v>
      </c>
      <c r="E292" s="38">
        <v>0</v>
      </c>
      <c r="F292" s="38">
        <v>0</v>
      </c>
      <c r="G292" s="79">
        <f t="shared" ref="G292" si="340">H292+I292+J292</f>
        <v>0</v>
      </c>
      <c r="H292" s="79">
        <v>0</v>
      </c>
      <c r="I292" s="79">
        <v>0</v>
      </c>
      <c r="J292" s="79">
        <v>0</v>
      </c>
      <c r="K292" s="43" t="s">
        <v>33</v>
      </c>
      <c r="L292" s="38">
        <f t="shared" ref="L292" si="341">M292+N292+O292</f>
        <v>0</v>
      </c>
      <c r="M292" s="38">
        <v>0</v>
      </c>
      <c r="N292" s="38">
        <v>0</v>
      </c>
      <c r="O292" s="38">
        <v>0</v>
      </c>
      <c r="P292" s="43" t="s">
        <v>33</v>
      </c>
      <c r="Q292" s="57"/>
    </row>
    <row r="293" spans="1:17" s="1" customFormat="1" ht="73.5" customHeight="1" x14ac:dyDescent="0.25">
      <c r="A293" s="22" t="s">
        <v>11</v>
      </c>
      <c r="B293" s="58" t="s">
        <v>55</v>
      </c>
      <c r="C293" s="35">
        <f>C294+C325+C334</f>
        <v>427462.49999999994</v>
      </c>
      <c r="D293" s="35">
        <f t="shared" ref="D293:L293" si="342">D294+D325+D334</f>
        <v>383730.7</v>
      </c>
      <c r="E293" s="35">
        <f t="shared" si="342"/>
        <v>945</v>
      </c>
      <c r="F293" s="35">
        <f t="shared" si="342"/>
        <v>42786.799999999996</v>
      </c>
      <c r="G293" s="35">
        <f t="shared" si="342"/>
        <v>425974.79999999993</v>
      </c>
      <c r="H293" s="35">
        <f t="shared" si="342"/>
        <v>382243</v>
      </c>
      <c r="I293" s="35">
        <f t="shared" si="342"/>
        <v>945</v>
      </c>
      <c r="J293" s="35">
        <f t="shared" si="342"/>
        <v>42786.799999999996</v>
      </c>
      <c r="K293" s="42">
        <f t="shared" si="7"/>
        <v>0.9965196947100623</v>
      </c>
      <c r="L293" s="35">
        <f t="shared" si="342"/>
        <v>425974.79999999993</v>
      </c>
      <c r="M293" s="35">
        <f t="shared" ref="M293" si="343">M294+M325+M334</f>
        <v>382243</v>
      </c>
      <c r="N293" s="35">
        <f t="shared" ref="N293" si="344">N294+N325+N334</f>
        <v>945</v>
      </c>
      <c r="O293" s="35">
        <f t="shared" ref="O293" si="345">O294+O325+O334</f>
        <v>42786.799999999996</v>
      </c>
      <c r="P293" s="42">
        <f t="shared" si="3"/>
        <v>0.9965196947100623</v>
      </c>
      <c r="Q293" s="63"/>
    </row>
    <row r="294" spans="1:17" s="1" customFormat="1" ht="54" x14ac:dyDescent="0.25">
      <c r="A294" s="32" t="s">
        <v>6</v>
      </c>
      <c r="B294" s="46" t="s">
        <v>346</v>
      </c>
      <c r="C294" s="40">
        <f>C295</f>
        <v>299275.59999999998</v>
      </c>
      <c r="D294" s="40">
        <f t="shared" ref="D294:L294" si="346">D295</f>
        <v>256488.80000000002</v>
      </c>
      <c r="E294" s="40">
        <f t="shared" si="346"/>
        <v>0</v>
      </c>
      <c r="F294" s="40">
        <f t="shared" si="346"/>
        <v>42786.799999999996</v>
      </c>
      <c r="G294" s="76">
        <f t="shared" si="346"/>
        <v>297874.99999999994</v>
      </c>
      <c r="H294" s="76">
        <f t="shared" si="346"/>
        <v>255088.20000000004</v>
      </c>
      <c r="I294" s="76">
        <f t="shared" si="346"/>
        <v>0</v>
      </c>
      <c r="J294" s="76">
        <f t="shared" si="346"/>
        <v>42786.799999999996</v>
      </c>
      <c r="K294" s="43">
        <f t="shared" si="7"/>
        <v>0.99532003277246783</v>
      </c>
      <c r="L294" s="40">
        <f t="shared" si="346"/>
        <v>297874.99999999994</v>
      </c>
      <c r="M294" s="40">
        <f t="shared" ref="M294" si="347">M295</f>
        <v>255088.20000000004</v>
      </c>
      <c r="N294" s="40">
        <f t="shared" ref="N294" si="348">N295</f>
        <v>0</v>
      </c>
      <c r="O294" s="40">
        <f t="shared" ref="O294" si="349">O295</f>
        <v>42786.799999999996</v>
      </c>
      <c r="P294" s="43">
        <f t="shared" si="3"/>
        <v>0.99532003277246783</v>
      </c>
      <c r="Q294" s="57"/>
    </row>
    <row r="295" spans="1:17" s="1" customFormat="1" ht="108" x14ac:dyDescent="0.25">
      <c r="A295" s="69" t="s">
        <v>1136</v>
      </c>
      <c r="B295" s="46" t="s">
        <v>358</v>
      </c>
      <c r="C295" s="40">
        <f>C296+C311+C315</f>
        <v>299275.59999999998</v>
      </c>
      <c r="D295" s="40">
        <f t="shared" ref="D295:L295" si="350">D296+D311+D315</f>
        <v>256488.80000000002</v>
      </c>
      <c r="E295" s="40">
        <f t="shared" si="350"/>
        <v>0</v>
      </c>
      <c r="F295" s="40">
        <f t="shared" si="350"/>
        <v>42786.799999999996</v>
      </c>
      <c r="G295" s="76">
        <f t="shared" si="350"/>
        <v>297874.99999999994</v>
      </c>
      <c r="H295" s="76">
        <f t="shared" si="350"/>
        <v>255088.20000000004</v>
      </c>
      <c r="I295" s="76">
        <f t="shared" si="350"/>
        <v>0</v>
      </c>
      <c r="J295" s="76">
        <f t="shared" si="350"/>
        <v>42786.799999999996</v>
      </c>
      <c r="K295" s="43">
        <f t="shared" ref="K295:K334" si="351">G295/C295</f>
        <v>0.99532003277246783</v>
      </c>
      <c r="L295" s="40">
        <f t="shared" si="350"/>
        <v>297874.99999999994</v>
      </c>
      <c r="M295" s="40">
        <f t="shared" ref="M295" si="352">M296+M311+M315</f>
        <v>255088.20000000004</v>
      </c>
      <c r="N295" s="40">
        <f t="shared" ref="N295" si="353">N296+N311+N315</f>
        <v>0</v>
      </c>
      <c r="O295" s="40">
        <f t="shared" ref="O295" si="354">O296+O311+O315</f>
        <v>42786.799999999996</v>
      </c>
      <c r="P295" s="43">
        <f t="shared" ref="P295:P326" si="355">L295/C295</f>
        <v>0.99532003277246783</v>
      </c>
      <c r="Q295" s="57"/>
    </row>
    <row r="296" spans="1:17" s="1" customFormat="1" ht="111" x14ac:dyDescent="0.25">
      <c r="A296" s="69" t="s">
        <v>1030</v>
      </c>
      <c r="B296" s="53" t="s">
        <v>359</v>
      </c>
      <c r="C296" s="38">
        <f>C297+C298+C299+C300+C301+C302+C303+C304+C305+C306+C307+C308+C309+C310</f>
        <v>286594.59999999998</v>
      </c>
      <c r="D296" s="38">
        <f t="shared" ref="D296:L296" si="356">D297+D298+D299+D300+D301+D302+D303+D304+D305+D306+D307+D308+D309+D310</f>
        <v>243905.00000000003</v>
      </c>
      <c r="E296" s="38">
        <f t="shared" si="356"/>
        <v>0</v>
      </c>
      <c r="F296" s="38">
        <f t="shared" si="356"/>
        <v>42689.599999999999</v>
      </c>
      <c r="G296" s="79">
        <f t="shared" si="356"/>
        <v>285713.99999999994</v>
      </c>
      <c r="H296" s="79">
        <f t="shared" si="356"/>
        <v>243024.40000000005</v>
      </c>
      <c r="I296" s="79">
        <f t="shared" si="356"/>
        <v>0</v>
      </c>
      <c r="J296" s="79">
        <f t="shared" si="356"/>
        <v>42689.599999999999</v>
      </c>
      <c r="K296" s="43">
        <f t="shared" si="351"/>
        <v>0.99692736708926111</v>
      </c>
      <c r="L296" s="38">
        <f t="shared" si="356"/>
        <v>285713.99999999994</v>
      </c>
      <c r="M296" s="38">
        <f t="shared" ref="M296" si="357">M297+M298+M299+M300+M301+M302+M303+M304+M305+M306+M307+M308+M309+M310</f>
        <v>243024.40000000005</v>
      </c>
      <c r="N296" s="38">
        <f t="shared" ref="N296" si="358">N297+N298+N299+N300+N301+N302+N303+N304+N305+N306+N307+N308+N309+N310</f>
        <v>0</v>
      </c>
      <c r="O296" s="38">
        <f t="shared" ref="O296" si="359">O297+O298+O299+O300+O301+O302+O303+O304+O305+O306+O307+O308+O309+O310</f>
        <v>42689.599999999999</v>
      </c>
      <c r="P296" s="43">
        <f t="shared" si="355"/>
        <v>0.99692736708926111</v>
      </c>
      <c r="Q296" s="57"/>
    </row>
    <row r="297" spans="1:17" s="1" customFormat="1" ht="111" x14ac:dyDescent="0.25">
      <c r="A297" s="69" t="s">
        <v>1145</v>
      </c>
      <c r="B297" s="53" t="s">
        <v>360</v>
      </c>
      <c r="C297" s="38">
        <f t="shared" ref="C297:C309" si="360">D297+E297+F297</f>
        <v>46880.2</v>
      </c>
      <c r="D297" s="38">
        <v>31720</v>
      </c>
      <c r="E297" s="38">
        <v>0</v>
      </c>
      <c r="F297" s="38">
        <v>15160.2</v>
      </c>
      <c r="G297" s="79">
        <f t="shared" ref="G297" si="361">H297+I297+J297</f>
        <v>46880.2</v>
      </c>
      <c r="H297" s="79">
        <v>31720</v>
      </c>
      <c r="I297" s="79">
        <v>0</v>
      </c>
      <c r="J297" s="79">
        <v>15160.2</v>
      </c>
      <c r="K297" s="43">
        <f t="shared" si="351"/>
        <v>1</v>
      </c>
      <c r="L297" s="38">
        <f t="shared" ref="L297:L309" si="362">M297+N297+O297</f>
        <v>46880.2</v>
      </c>
      <c r="M297" s="38">
        <v>31720</v>
      </c>
      <c r="N297" s="38">
        <v>0</v>
      </c>
      <c r="O297" s="38">
        <v>15160.2</v>
      </c>
      <c r="P297" s="43">
        <f t="shared" si="355"/>
        <v>1</v>
      </c>
      <c r="Q297" s="57"/>
    </row>
    <row r="298" spans="1:17" s="1" customFormat="1" ht="111" x14ac:dyDescent="0.25">
      <c r="A298" s="69" t="s">
        <v>1146</v>
      </c>
      <c r="B298" s="53" t="s">
        <v>361</v>
      </c>
      <c r="C298" s="38">
        <f t="shared" si="360"/>
        <v>87908.800000000003</v>
      </c>
      <c r="D298" s="38">
        <v>69086</v>
      </c>
      <c r="E298" s="38">
        <v>0</v>
      </c>
      <c r="F298" s="38">
        <v>18822.8</v>
      </c>
      <c r="G298" s="79">
        <f t="shared" ref="G298:G309" si="363">H298+I298+J298</f>
        <v>87908.800000000003</v>
      </c>
      <c r="H298" s="79">
        <v>69086</v>
      </c>
      <c r="I298" s="79">
        <v>0</v>
      </c>
      <c r="J298" s="79">
        <v>18822.8</v>
      </c>
      <c r="K298" s="43">
        <f t="shared" si="351"/>
        <v>1</v>
      </c>
      <c r="L298" s="38">
        <f t="shared" si="362"/>
        <v>87908.800000000003</v>
      </c>
      <c r="M298" s="38">
        <v>69086</v>
      </c>
      <c r="N298" s="38">
        <v>0</v>
      </c>
      <c r="O298" s="38">
        <v>18822.8</v>
      </c>
      <c r="P298" s="43">
        <f t="shared" si="355"/>
        <v>1</v>
      </c>
      <c r="Q298" s="57"/>
    </row>
    <row r="299" spans="1:17" s="1" customFormat="1" ht="111" x14ac:dyDescent="0.25">
      <c r="A299" s="69" t="s">
        <v>1147</v>
      </c>
      <c r="B299" s="53" t="s">
        <v>362</v>
      </c>
      <c r="C299" s="38">
        <f t="shared" si="360"/>
        <v>60213.599999999999</v>
      </c>
      <c r="D299" s="38">
        <v>57410.5</v>
      </c>
      <c r="E299" s="38">
        <v>0</v>
      </c>
      <c r="F299" s="38">
        <v>2803.1</v>
      </c>
      <c r="G299" s="79">
        <f t="shared" si="363"/>
        <v>60213.599999999999</v>
      </c>
      <c r="H299" s="79">
        <v>57410.5</v>
      </c>
      <c r="I299" s="79">
        <v>0</v>
      </c>
      <c r="J299" s="79">
        <v>2803.1</v>
      </c>
      <c r="K299" s="43">
        <f t="shared" si="351"/>
        <v>1</v>
      </c>
      <c r="L299" s="38">
        <f t="shared" si="362"/>
        <v>60213.599999999999</v>
      </c>
      <c r="M299" s="38">
        <v>57410.5</v>
      </c>
      <c r="N299" s="38">
        <v>0</v>
      </c>
      <c r="O299" s="38">
        <v>2803.1</v>
      </c>
      <c r="P299" s="43">
        <f t="shared" si="355"/>
        <v>1</v>
      </c>
      <c r="Q299" s="57"/>
    </row>
    <row r="300" spans="1:17" s="1" customFormat="1" ht="111" x14ac:dyDescent="0.25">
      <c r="A300" s="69" t="s">
        <v>1148</v>
      </c>
      <c r="B300" s="53" t="s">
        <v>363</v>
      </c>
      <c r="C300" s="38">
        <f t="shared" si="360"/>
        <v>9028</v>
      </c>
      <c r="D300" s="38">
        <v>9000</v>
      </c>
      <c r="E300" s="38">
        <v>0</v>
      </c>
      <c r="F300" s="38">
        <v>28</v>
      </c>
      <c r="G300" s="79">
        <f t="shared" si="363"/>
        <v>9028</v>
      </c>
      <c r="H300" s="79">
        <v>9000</v>
      </c>
      <c r="I300" s="79">
        <v>0</v>
      </c>
      <c r="J300" s="79">
        <v>28</v>
      </c>
      <c r="K300" s="43">
        <f t="shared" si="351"/>
        <v>1</v>
      </c>
      <c r="L300" s="38">
        <f t="shared" si="362"/>
        <v>9028</v>
      </c>
      <c r="M300" s="38">
        <v>9000</v>
      </c>
      <c r="N300" s="38">
        <v>0</v>
      </c>
      <c r="O300" s="38">
        <v>28</v>
      </c>
      <c r="P300" s="43">
        <f t="shared" si="355"/>
        <v>1</v>
      </c>
      <c r="Q300" s="57"/>
    </row>
    <row r="301" spans="1:17" s="1" customFormat="1" ht="111" x14ac:dyDescent="0.25">
      <c r="A301" s="69" t="s">
        <v>1149</v>
      </c>
      <c r="B301" s="53" t="s">
        <v>364</v>
      </c>
      <c r="C301" s="38">
        <f t="shared" si="360"/>
        <v>14864.3</v>
      </c>
      <c r="D301" s="38">
        <v>14600</v>
      </c>
      <c r="E301" s="38">
        <v>0</v>
      </c>
      <c r="F301" s="38">
        <v>264.3</v>
      </c>
      <c r="G301" s="79">
        <f t="shared" si="363"/>
        <v>14864.3</v>
      </c>
      <c r="H301" s="79">
        <v>14600</v>
      </c>
      <c r="I301" s="79">
        <v>0</v>
      </c>
      <c r="J301" s="79">
        <v>264.3</v>
      </c>
      <c r="K301" s="43">
        <f t="shared" si="351"/>
        <v>1</v>
      </c>
      <c r="L301" s="38">
        <f t="shared" si="362"/>
        <v>14864.3</v>
      </c>
      <c r="M301" s="38">
        <v>14600</v>
      </c>
      <c r="N301" s="38">
        <v>0</v>
      </c>
      <c r="O301" s="38">
        <v>264.3</v>
      </c>
      <c r="P301" s="43">
        <f t="shared" si="355"/>
        <v>1</v>
      </c>
      <c r="Q301" s="57"/>
    </row>
    <row r="302" spans="1:17" s="1" customFormat="1" ht="111" x14ac:dyDescent="0.25">
      <c r="A302" s="69" t="s">
        <v>1150</v>
      </c>
      <c r="B302" s="53" t="s">
        <v>365</v>
      </c>
      <c r="C302" s="38">
        <f t="shared" si="360"/>
        <v>1146.2</v>
      </c>
      <c r="D302" s="38">
        <v>1146.2</v>
      </c>
      <c r="E302" s="38">
        <v>0</v>
      </c>
      <c r="F302" s="38">
        <v>0</v>
      </c>
      <c r="G302" s="79">
        <f t="shared" si="363"/>
        <v>1146.2</v>
      </c>
      <c r="H302" s="79">
        <v>1146.2</v>
      </c>
      <c r="I302" s="79">
        <v>0</v>
      </c>
      <c r="J302" s="79">
        <v>0</v>
      </c>
      <c r="K302" s="43">
        <f t="shared" si="351"/>
        <v>1</v>
      </c>
      <c r="L302" s="38">
        <f t="shared" si="362"/>
        <v>1146.2</v>
      </c>
      <c r="M302" s="38">
        <v>1146.2</v>
      </c>
      <c r="N302" s="38">
        <v>0</v>
      </c>
      <c r="O302" s="38">
        <v>0</v>
      </c>
      <c r="P302" s="43">
        <f t="shared" si="355"/>
        <v>1</v>
      </c>
      <c r="Q302" s="57"/>
    </row>
    <row r="303" spans="1:17" s="1" customFormat="1" ht="111" x14ac:dyDescent="0.25">
      <c r="A303" s="69" t="s">
        <v>1306</v>
      </c>
      <c r="B303" s="53" t="s">
        <v>366</v>
      </c>
      <c r="C303" s="38">
        <f t="shared" si="360"/>
        <v>21409.4</v>
      </c>
      <c r="D303" s="38">
        <v>20675.7</v>
      </c>
      <c r="E303" s="38">
        <v>0</v>
      </c>
      <c r="F303" s="38">
        <v>733.7</v>
      </c>
      <c r="G303" s="79">
        <f t="shared" si="363"/>
        <v>21409.4</v>
      </c>
      <c r="H303" s="79">
        <v>20675.7</v>
      </c>
      <c r="I303" s="79">
        <v>0</v>
      </c>
      <c r="J303" s="79">
        <v>733.7</v>
      </c>
      <c r="K303" s="43">
        <f t="shared" si="351"/>
        <v>1</v>
      </c>
      <c r="L303" s="38">
        <f t="shared" si="362"/>
        <v>21409.4</v>
      </c>
      <c r="M303" s="38">
        <v>20675.7</v>
      </c>
      <c r="N303" s="38">
        <v>0</v>
      </c>
      <c r="O303" s="38">
        <v>733.7</v>
      </c>
      <c r="P303" s="43">
        <f t="shared" si="355"/>
        <v>1</v>
      </c>
      <c r="Q303" s="57"/>
    </row>
    <row r="304" spans="1:17" s="1" customFormat="1" ht="111" x14ac:dyDescent="0.25">
      <c r="A304" s="69" t="s">
        <v>1151</v>
      </c>
      <c r="B304" s="53" t="s">
        <v>367</v>
      </c>
      <c r="C304" s="38">
        <f t="shared" si="360"/>
        <v>19419.599999999999</v>
      </c>
      <c r="D304" s="38">
        <v>18370</v>
      </c>
      <c r="E304" s="38">
        <v>0</v>
      </c>
      <c r="F304" s="38">
        <v>1049.5999999999999</v>
      </c>
      <c r="G304" s="79">
        <f t="shared" si="363"/>
        <v>19419.599999999999</v>
      </c>
      <c r="H304" s="79">
        <v>18370</v>
      </c>
      <c r="I304" s="79">
        <v>0</v>
      </c>
      <c r="J304" s="79">
        <v>1049.5999999999999</v>
      </c>
      <c r="K304" s="43">
        <f t="shared" si="351"/>
        <v>1</v>
      </c>
      <c r="L304" s="38">
        <f t="shared" si="362"/>
        <v>19419.599999999999</v>
      </c>
      <c r="M304" s="38">
        <v>18370</v>
      </c>
      <c r="N304" s="38">
        <v>0</v>
      </c>
      <c r="O304" s="38">
        <v>1049.5999999999999</v>
      </c>
      <c r="P304" s="43">
        <f t="shared" si="355"/>
        <v>1</v>
      </c>
      <c r="Q304" s="57"/>
    </row>
    <row r="305" spans="1:17" s="1" customFormat="1" ht="111" x14ac:dyDescent="0.25">
      <c r="A305" s="69" t="s">
        <v>1152</v>
      </c>
      <c r="B305" s="53" t="s">
        <v>368</v>
      </c>
      <c r="C305" s="38">
        <f t="shared" si="360"/>
        <v>12197.4</v>
      </c>
      <c r="D305" s="38">
        <v>12092.5</v>
      </c>
      <c r="E305" s="38">
        <v>0</v>
      </c>
      <c r="F305" s="38">
        <v>104.9</v>
      </c>
      <c r="G305" s="79">
        <f t="shared" si="363"/>
        <v>11373.1</v>
      </c>
      <c r="H305" s="79">
        <v>11268.2</v>
      </c>
      <c r="I305" s="79">
        <v>0</v>
      </c>
      <c r="J305" s="79">
        <v>104.9</v>
      </c>
      <c r="K305" s="43">
        <f t="shared" si="351"/>
        <v>0.93242002393952816</v>
      </c>
      <c r="L305" s="38">
        <f t="shared" si="362"/>
        <v>11373.1</v>
      </c>
      <c r="M305" s="38">
        <v>11268.2</v>
      </c>
      <c r="N305" s="38">
        <v>0</v>
      </c>
      <c r="O305" s="38">
        <v>104.9</v>
      </c>
      <c r="P305" s="43">
        <f t="shared" si="355"/>
        <v>0.93242002393952816</v>
      </c>
      <c r="Q305" s="57" t="s">
        <v>1100</v>
      </c>
    </row>
    <row r="306" spans="1:17" s="1" customFormat="1" ht="111" x14ac:dyDescent="0.25">
      <c r="A306" s="69" t="s">
        <v>1153</v>
      </c>
      <c r="B306" s="53" t="s">
        <v>369</v>
      </c>
      <c r="C306" s="38">
        <f t="shared" si="360"/>
        <v>404.1</v>
      </c>
      <c r="D306" s="38">
        <v>404.1</v>
      </c>
      <c r="E306" s="38">
        <v>0</v>
      </c>
      <c r="F306" s="38">
        <v>0</v>
      </c>
      <c r="G306" s="79">
        <f t="shared" si="363"/>
        <v>404.1</v>
      </c>
      <c r="H306" s="79">
        <v>404.1</v>
      </c>
      <c r="I306" s="79">
        <v>0</v>
      </c>
      <c r="J306" s="79">
        <v>0</v>
      </c>
      <c r="K306" s="43">
        <f t="shared" si="351"/>
        <v>1</v>
      </c>
      <c r="L306" s="38">
        <f t="shared" si="362"/>
        <v>404.1</v>
      </c>
      <c r="M306" s="38">
        <v>404.1</v>
      </c>
      <c r="N306" s="38">
        <v>0</v>
      </c>
      <c r="O306" s="38">
        <v>0</v>
      </c>
      <c r="P306" s="43">
        <f t="shared" si="355"/>
        <v>1</v>
      </c>
      <c r="Q306" s="57"/>
    </row>
    <row r="307" spans="1:17" s="1" customFormat="1" ht="111" x14ac:dyDescent="0.25">
      <c r="A307" s="69" t="s">
        <v>1154</v>
      </c>
      <c r="B307" s="53" t="s">
        <v>370</v>
      </c>
      <c r="C307" s="38">
        <f t="shared" si="360"/>
        <v>12723</v>
      </c>
      <c r="D307" s="38">
        <v>9000</v>
      </c>
      <c r="E307" s="38">
        <v>0</v>
      </c>
      <c r="F307" s="38">
        <v>3723</v>
      </c>
      <c r="G307" s="79">
        <f t="shared" si="363"/>
        <v>12723</v>
      </c>
      <c r="H307" s="79">
        <v>9000</v>
      </c>
      <c r="I307" s="79">
        <v>0</v>
      </c>
      <c r="J307" s="79">
        <v>3723</v>
      </c>
      <c r="K307" s="43">
        <f t="shared" si="351"/>
        <v>1</v>
      </c>
      <c r="L307" s="38">
        <f t="shared" si="362"/>
        <v>12723</v>
      </c>
      <c r="M307" s="38">
        <v>9000</v>
      </c>
      <c r="N307" s="38">
        <v>0</v>
      </c>
      <c r="O307" s="38">
        <v>3723</v>
      </c>
      <c r="P307" s="43">
        <f t="shared" si="355"/>
        <v>1</v>
      </c>
      <c r="Q307" s="57"/>
    </row>
    <row r="308" spans="1:17" s="1" customFormat="1" ht="83.25" x14ac:dyDescent="0.25">
      <c r="A308" s="69" t="s">
        <v>1155</v>
      </c>
      <c r="B308" s="53" t="s">
        <v>371</v>
      </c>
      <c r="C308" s="38">
        <f t="shared" si="360"/>
        <v>100</v>
      </c>
      <c r="D308" s="38">
        <v>100</v>
      </c>
      <c r="E308" s="38">
        <v>0</v>
      </c>
      <c r="F308" s="38">
        <v>0</v>
      </c>
      <c r="G308" s="79">
        <f t="shared" si="363"/>
        <v>83.6</v>
      </c>
      <c r="H308" s="79">
        <v>83.6</v>
      </c>
      <c r="I308" s="79">
        <v>0</v>
      </c>
      <c r="J308" s="79">
        <v>0</v>
      </c>
      <c r="K308" s="43">
        <f t="shared" si="351"/>
        <v>0.83599999999999997</v>
      </c>
      <c r="L308" s="38">
        <f t="shared" si="362"/>
        <v>83.6</v>
      </c>
      <c r="M308" s="38">
        <v>83.6</v>
      </c>
      <c r="N308" s="38">
        <v>0</v>
      </c>
      <c r="O308" s="38">
        <v>0</v>
      </c>
      <c r="P308" s="43">
        <f t="shared" si="355"/>
        <v>0.83599999999999997</v>
      </c>
      <c r="Q308" s="57" t="s">
        <v>1100</v>
      </c>
    </row>
    <row r="309" spans="1:17" s="1" customFormat="1" ht="83.25" x14ac:dyDescent="0.25">
      <c r="A309" s="69" t="s">
        <v>1156</v>
      </c>
      <c r="B309" s="53" t="s">
        <v>372</v>
      </c>
      <c r="C309" s="38">
        <f t="shared" si="360"/>
        <v>150</v>
      </c>
      <c r="D309" s="38">
        <v>150</v>
      </c>
      <c r="E309" s="38">
        <v>0</v>
      </c>
      <c r="F309" s="38">
        <v>0</v>
      </c>
      <c r="G309" s="79">
        <f t="shared" si="363"/>
        <v>143.5</v>
      </c>
      <c r="H309" s="79">
        <v>143.5</v>
      </c>
      <c r="I309" s="79">
        <v>0</v>
      </c>
      <c r="J309" s="79">
        <v>0</v>
      </c>
      <c r="K309" s="43">
        <f t="shared" si="351"/>
        <v>0.95666666666666667</v>
      </c>
      <c r="L309" s="38">
        <f t="shared" si="362"/>
        <v>143.5</v>
      </c>
      <c r="M309" s="38">
        <v>143.5</v>
      </c>
      <c r="N309" s="38">
        <v>0</v>
      </c>
      <c r="O309" s="38">
        <v>0</v>
      </c>
      <c r="P309" s="43">
        <f t="shared" si="355"/>
        <v>0.95666666666666667</v>
      </c>
      <c r="Q309" s="57"/>
    </row>
    <row r="310" spans="1:17" s="1" customFormat="1" ht="83.25" x14ac:dyDescent="0.25">
      <c r="A310" s="69" t="s">
        <v>1307</v>
      </c>
      <c r="B310" s="53" t="s">
        <v>373</v>
      </c>
      <c r="C310" s="38">
        <f t="shared" ref="C310" si="364">D310+E310+F310</f>
        <v>150</v>
      </c>
      <c r="D310" s="38">
        <v>150</v>
      </c>
      <c r="E310" s="38">
        <v>0</v>
      </c>
      <c r="F310" s="38">
        <v>0</v>
      </c>
      <c r="G310" s="79">
        <f t="shared" ref="G310" si="365">H310+I310+J310</f>
        <v>116.6</v>
      </c>
      <c r="H310" s="79">
        <v>116.6</v>
      </c>
      <c r="I310" s="79">
        <v>0</v>
      </c>
      <c r="J310" s="79">
        <v>0</v>
      </c>
      <c r="K310" s="43">
        <f t="shared" ref="K310" si="366">G310/C310</f>
        <v>0.77733333333333332</v>
      </c>
      <c r="L310" s="38">
        <f t="shared" ref="L310" si="367">M310+N310+O310</f>
        <v>116.6</v>
      </c>
      <c r="M310" s="38">
        <v>116.6</v>
      </c>
      <c r="N310" s="38">
        <v>0</v>
      </c>
      <c r="O310" s="38">
        <v>0</v>
      </c>
      <c r="P310" s="43">
        <f t="shared" si="355"/>
        <v>0.77733333333333332</v>
      </c>
      <c r="Q310" s="57" t="s">
        <v>1100</v>
      </c>
    </row>
    <row r="311" spans="1:17" s="1" customFormat="1" ht="111" x14ac:dyDescent="0.25">
      <c r="A311" s="69" t="s">
        <v>1031</v>
      </c>
      <c r="B311" s="53" t="s">
        <v>374</v>
      </c>
      <c r="C311" s="38">
        <f>C312+C313+C314</f>
        <v>3962.6</v>
      </c>
      <c r="D311" s="38">
        <f t="shared" ref="D311:L311" si="368">D312+D313+D314</f>
        <v>3865.4</v>
      </c>
      <c r="E311" s="38">
        <f t="shared" si="368"/>
        <v>0</v>
      </c>
      <c r="F311" s="38">
        <f t="shared" si="368"/>
        <v>97.2</v>
      </c>
      <c r="G311" s="79">
        <f t="shared" si="368"/>
        <v>3962.6</v>
      </c>
      <c r="H311" s="79">
        <f t="shared" si="368"/>
        <v>3865.4</v>
      </c>
      <c r="I311" s="79">
        <f t="shared" si="368"/>
        <v>0</v>
      </c>
      <c r="J311" s="79">
        <f t="shared" si="368"/>
        <v>97.2</v>
      </c>
      <c r="K311" s="43">
        <f t="shared" si="351"/>
        <v>1</v>
      </c>
      <c r="L311" s="38">
        <f t="shared" si="368"/>
        <v>3962.6</v>
      </c>
      <c r="M311" s="38">
        <f t="shared" ref="M311" si="369">M312+M313+M314</f>
        <v>3865.4</v>
      </c>
      <c r="N311" s="38">
        <f t="shared" ref="N311" si="370">N312+N313+N314</f>
        <v>0</v>
      </c>
      <c r="O311" s="38">
        <f t="shared" ref="O311" si="371">O312+O313+O314</f>
        <v>97.2</v>
      </c>
      <c r="P311" s="43">
        <f t="shared" si="355"/>
        <v>1</v>
      </c>
      <c r="Q311" s="57"/>
    </row>
    <row r="312" spans="1:17" s="1" customFormat="1" ht="83.25" x14ac:dyDescent="0.25">
      <c r="A312" s="69" t="s">
        <v>1157</v>
      </c>
      <c r="B312" s="53" t="s">
        <v>375</v>
      </c>
      <c r="C312" s="38">
        <f t="shared" ref="C312" si="372">D312+E312+F312</f>
        <v>925.4</v>
      </c>
      <c r="D312" s="38">
        <v>925.4</v>
      </c>
      <c r="E312" s="38">
        <v>0</v>
      </c>
      <c r="F312" s="38">
        <v>0</v>
      </c>
      <c r="G312" s="79">
        <f t="shared" ref="G312" si="373">H312+I312+J312</f>
        <v>925.4</v>
      </c>
      <c r="H312" s="79">
        <v>925.4</v>
      </c>
      <c r="I312" s="79">
        <v>0</v>
      </c>
      <c r="J312" s="79">
        <v>0</v>
      </c>
      <c r="K312" s="43">
        <f t="shared" si="351"/>
        <v>1</v>
      </c>
      <c r="L312" s="38">
        <f t="shared" ref="L312" si="374">M312+N312+O312</f>
        <v>925.4</v>
      </c>
      <c r="M312" s="38">
        <v>925.4</v>
      </c>
      <c r="N312" s="38">
        <v>0</v>
      </c>
      <c r="O312" s="38">
        <v>0</v>
      </c>
      <c r="P312" s="43">
        <f t="shared" si="355"/>
        <v>1</v>
      </c>
      <c r="Q312" s="57"/>
    </row>
    <row r="313" spans="1:17" s="1" customFormat="1" ht="83.25" x14ac:dyDescent="0.25">
      <c r="A313" s="69" t="s">
        <v>1169</v>
      </c>
      <c r="B313" s="53" t="s">
        <v>376</v>
      </c>
      <c r="C313" s="38">
        <f t="shared" ref="C313" si="375">D313+E313+F313</f>
        <v>97.2</v>
      </c>
      <c r="D313" s="38">
        <v>0</v>
      </c>
      <c r="E313" s="38">
        <v>0</v>
      </c>
      <c r="F313" s="38">
        <v>97.2</v>
      </c>
      <c r="G313" s="79">
        <f t="shared" ref="G313" si="376">H313+I313+J313</f>
        <v>97.2</v>
      </c>
      <c r="H313" s="79">
        <v>0</v>
      </c>
      <c r="I313" s="79">
        <v>0</v>
      </c>
      <c r="J313" s="79">
        <v>97.2</v>
      </c>
      <c r="K313" s="43">
        <f t="shared" si="351"/>
        <v>1</v>
      </c>
      <c r="L313" s="38">
        <f t="shared" ref="L313" si="377">M313+N313+O313</f>
        <v>97.2</v>
      </c>
      <c r="M313" s="38">
        <v>0</v>
      </c>
      <c r="N313" s="38">
        <v>0</v>
      </c>
      <c r="O313" s="38">
        <v>97.2</v>
      </c>
      <c r="P313" s="43">
        <f t="shared" si="355"/>
        <v>1</v>
      </c>
      <c r="Q313" s="57"/>
    </row>
    <row r="314" spans="1:17" s="1" customFormat="1" ht="55.5" x14ac:dyDescent="0.25">
      <c r="A314" s="69" t="s">
        <v>1158</v>
      </c>
      <c r="B314" s="53" t="s">
        <v>377</v>
      </c>
      <c r="C314" s="38">
        <f t="shared" ref="C314" si="378">D314+E314+F314</f>
        <v>2940</v>
      </c>
      <c r="D314" s="38">
        <v>2940</v>
      </c>
      <c r="E314" s="38">
        <v>0</v>
      </c>
      <c r="F314" s="38">
        <v>0</v>
      </c>
      <c r="G314" s="79">
        <f t="shared" ref="G314" si="379">H314+I314+J314</f>
        <v>2940</v>
      </c>
      <c r="H314" s="79">
        <v>2940</v>
      </c>
      <c r="I314" s="79">
        <v>0</v>
      </c>
      <c r="J314" s="79">
        <v>0</v>
      </c>
      <c r="K314" s="43">
        <f t="shared" si="351"/>
        <v>1</v>
      </c>
      <c r="L314" s="38">
        <f t="shared" ref="L314" si="380">M314+N314+O314</f>
        <v>2940</v>
      </c>
      <c r="M314" s="38">
        <v>2940</v>
      </c>
      <c r="N314" s="38">
        <v>0</v>
      </c>
      <c r="O314" s="38">
        <v>0</v>
      </c>
      <c r="P314" s="43">
        <f t="shared" si="355"/>
        <v>1</v>
      </c>
      <c r="Q314" s="57"/>
    </row>
    <row r="315" spans="1:17" s="1" customFormat="1" ht="83.25" x14ac:dyDescent="0.25">
      <c r="A315" s="69" t="s">
        <v>1032</v>
      </c>
      <c r="B315" s="53" t="s">
        <v>378</v>
      </c>
      <c r="C315" s="38">
        <f>C316+C317+C318+C319+C320+C322+C321</f>
        <v>8718.4</v>
      </c>
      <c r="D315" s="38">
        <f t="shared" ref="D315:L315" si="381">D316+D317+D318+D319+D320+D322+D321</f>
        <v>8718.4</v>
      </c>
      <c r="E315" s="38">
        <f t="shared" si="381"/>
        <v>0</v>
      </c>
      <c r="F315" s="38">
        <f t="shared" si="381"/>
        <v>0</v>
      </c>
      <c r="G315" s="79">
        <f t="shared" si="381"/>
        <v>8198.4000000000015</v>
      </c>
      <c r="H315" s="79">
        <f t="shared" si="381"/>
        <v>8198.4000000000015</v>
      </c>
      <c r="I315" s="79">
        <f t="shared" si="381"/>
        <v>0</v>
      </c>
      <c r="J315" s="79">
        <f t="shared" si="381"/>
        <v>0</v>
      </c>
      <c r="K315" s="43">
        <f t="shared" si="351"/>
        <v>0.9403560286291065</v>
      </c>
      <c r="L315" s="38">
        <f t="shared" si="381"/>
        <v>8198.4000000000015</v>
      </c>
      <c r="M315" s="38">
        <f t="shared" ref="M315" si="382">M316+M317+M318+M319+M320+M322+M321</f>
        <v>8198.4000000000015</v>
      </c>
      <c r="N315" s="38">
        <f t="shared" ref="N315" si="383">N316+N317+N318+N319+N320+N322+N321</f>
        <v>0</v>
      </c>
      <c r="O315" s="38">
        <f t="shared" ref="O315" si="384">O316+O317+O318+O319+O320+O322+O321</f>
        <v>0</v>
      </c>
      <c r="P315" s="43">
        <f t="shared" si="355"/>
        <v>0.9403560286291065</v>
      </c>
      <c r="Q315" s="57"/>
    </row>
    <row r="316" spans="1:17" s="1" customFormat="1" ht="55.5" x14ac:dyDescent="0.25">
      <c r="A316" s="69" t="s">
        <v>1159</v>
      </c>
      <c r="B316" s="53" t="s">
        <v>379</v>
      </c>
      <c r="C316" s="38">
        <f t="shared" ref="C316:C321" si="385">D316+E316+F316</f>
        <v>141</v>
      </c>
      <c r="D316" s="38">
        <v>141</v>
      </c>
      <c r="E316" s="38">
        <v>0</v>
      </c>
      <c r="F316" s="38">
        <v>0</v>
      </c>
      <c r="G316" s="79">
        <f t="shared" ref="G316:G321" si="386">H316+I316+J316</f>
        <v>141</v>
      </c>
      <c r="H316" s="79">
        <v>141</v>
      </c>
      <c r="I316" s="79">
        <v>0</v>
      </c>
      <c r="J316" s="79">
        <v>0</v>
      </c>
      <c r="K316" s="43">
        <f t="shared" ref="K316:K320" si="387">G316/C316</f>
        <v>1</v>
      </c>
      <c r="L316" s="38">
        <f t="shared" ref="L316:L321" si="388">M316+N316+O316</f>
        <v>141</v>
      </c>
      <c r="M316" s="38">
        <v>141</v>
      </c>
      <c r="N316" s="38">
        <v>0</v>
      </c>
      <c r="O316" s="38">
        <v>0</v>
      </c>
      <c r="P316" s="43">
        <f t="shared" si="355"/>
        <v>1</v>
      </c>
      <c r="Q316" s="57"/>
    </row>
    <row r="317" spans="1:17" s="1" customFormat="1" ht="83.25" x14ac:dyDescent="0.25">
      <c r="A317" s="69" t="s">
        <v>1160</v>
      </c>
      <c r="B317" s="53" t="s">
        <v>380</v>
      </c>
      <c r="C317" s="38">
        <f t="shared" si="385"/>
        <v>800</v>
      </c>
      <c r="D317" s="38">
        <v>800</v>
      </c>
      <c r="E317" s="38">
        <v>0</v>
      </c>
      <c r="F317" s="38">
        <v>0</v>
      </c>
      <c r="G317" s="79">
        <f t="shared" si="386"/>
        <v>415.2</v>
      </c>
      <c r="H317" s="79">
        <v>415.2</v>
      </c>
      <c r="I317" s="79">
        <v>0</v>
      </c>
      <c r="J317" s="79">
        <v>0</v>
      </c>
      <c r="K317" s="43">
        <f t="shared" si="387"/>
        <v>0.51900000000000002</v>
      </c>
      <c r="L317" s="38">
        <f t="shared" si="388"/>
        <v>415.2</v>
      </c>
      <c r="M317" s="38">
        <v>415.2</v>
      </c>
      <c r="N317" s="38">
        <v>0</v>
      </c>
      <c r="O317" s="38">
        <v>0</v>
      </c>
      <c r="P317" s="43">
        <f t="shared" si="355"/>
        <v>0.51900000000000002</v>
      </c>
      <c r="Q317" s="57" t="s">
        <v>272</v>
      </c>
    </row>
    <row r="318" spans="1:17" s="1" customFormat="1" ht="83.25" x14ac:dyDescent="0.25">
      <c r="A318" s="32" t="s">
        <v>1161</v>
      </c>
      <c r="B318" s="53" t="s">
        <v>381</v>
      </c>
      <c r="C318" s="38">
        <f t="shared" si="385"/>
        <v>1043.7</v>
      </c>
      <c r="D318" s="38">
        <v>1043.7</v>
      </c>
      <c r="E318" s="38">
        <v>0</v>
      </c>
      <c r="F318" s="38">
        <v>0</v>
      </c>
      <c r="G318" s="79">
        <f t="shared" si="386"/>
        <v>1043.7</v>
      </c>
      <c r="H318" s="79">
        <v>1043.7</v>
      </c>
      <c r="I318" s="79">
        <v>0</v>
      </c>
      <c r="J318" s="79">
        <v>0</v>
      </c>
      <c r="K318" s="43">
        <f t="shared" si="387"/>
        <v>1</v>
      </c>
      <c r="L318" s="38">
        <f t="shared" si="388"/>
        <v>1043.7</v>
      </c>
      <c r="M318" s="38">
        <v>1043.7</v>
      </c>
      <c r="N318" s="38">
        <v>0</v>
      </c>
      <c r="O318" s="38">
        <v>0</v>
      </c>
      <c r="P318" s="43">
        <f t="shared" si="355"/>
        <v>1</v>
      </c>
      <c r="Q318" s="57"/>
    </row>
    <row r="319" spans="1:17" s="1" customFormat="1" ht="55.5" x14ac:dyDescent="0.25">
      <c r="A319" s="32" t="s">
        <v>1162</v>
      </c>
      <c r="B319" s="53" t="s">
        <v>382</v>
      </c>
      <c r="C319" s="38">
        <f t="shared" si="385"/>
        <v>461</v>
      </c>
      <c r="D319" s="38">
        <v>461</v>
      </c>
      <c r="E319" s="38">
        <v>0</v>
      </c>
      <c r="F319" s="38">
        <v>0</v>
      </c>
      <c r="G319" s="79">
        <f t="shared" si="386"/>
        <v>461</v>
      </c>
      <c r="H319" s="79">
        <v>461</v>
      </c>
      <c r="I319" s="79">
        <v>0</v>
      </c>
      <c r="J319" s="79">
        <v>0</v>
      </c>
      <c r="K319" s="43">
        <f t="shared" si="387"/>
        <v>1</v>
      </c>
      <c r="L319" s="38">
        <f t="shared" si="388"/>
        <v>461</v>
      </c>
      <c r="M319" s="38">
        <v>461</v>
      </c>
      <c r="N319" s="38">
        <v>0</v>
      </c>
      <c r="O319" s="38">
        <v>0</v>
      </c>
      <c r="P319" s="43">
        <f t="shared" si="355"/>
        <v>1</v>
      </c>
      <c r="Q319" s="57"/>
    </row>
    <row r="320" spans="1:17" s="1" customFormat="1" ht="111" x14ac:dyDescent="0.25">
      <c r="A320" s="32" t="s">
        <v>1163</v>
      </c>
      <c r="B320" s="53" t="s">
        <v>383</v>
      </c>
      <c r="C320" s="38">
        <f t="shared" si="385"/>
        <v>819.2</v>
      </c>
      <c r="D320" s="38">
        <v>819.2</v>
      </c>
      <c r="E320" s="38">
        <v>0</v>
      </c>
      <c r="F320" s="38">
        <v>0</v>
      </c>
      <c r="G320" s="79">
        <f t="shared" si="386"/>
        <v>819.2</v>
      </c>
      <c r="H320" s="79">
        <v>819.2</v>
      </c>
      <c r="I320" s="79">
        <v>0</v>
      </c>
      <c r="J320" s="79">
        <v>0</v>
      </c>
      <c r="K320" s="43">
        <f t="shared" si="387"/>
        <v>1</v>
      </c>
      <c r="L320" s="38">
        <f t="shared" si="388"/>
        <v>819.2</v>
      </c>
      <c r="M320" s="38">
        <v>819.2</v>
      </c>
      <c r="N320" s="38">
        <v>0</v>
      </c>
      <c r="O320" s="38">
        <v>0</v>
      </c>
      <c r="P320" s="43">
        <f t="shared" si="355"/>
        <v>1</v>
      </c>
      <c r="Q320" s="57"/>
    </row>
    <row r="321" spans="1:17" s="1" customFormat="1" ht="55.5" x14ac:dyDescent="0.25">
      <c r="A321" s="32" t="s">
        <v>1164</v>
      </c>
      <c r="B321" s="53" t="s">
        <v>384</v>
      </c>
      <c r="C321" s="38">
        <f t="shared" si="385"/>
        <v>0</v>
      </c>
      <c r="D321" s="38">
        <v>0</v>
      </c>
      <c r="E321" s="38">
        <v>0</v>
      </c>
      <c r="F321" s="38">
        <v>0</v>
      </c>
      <c r="G321" s="79">
        <f t="shared" si="386"/>
        <v>0</v>
      </c>
      <c r="H321" s="79">
        <v>0</v>
      </c>
      <c r="I321" s="79">
        <v>0</v>
      </c>
      <c r="J321" s="79">
        <v>0</v>
      </c>
      <c r="K321" s="43" t="s">
        <v>33</v>
      </c>
      <c r="L321" s="38">
        <f t="shared" si="388"/>
        <v>0</v>
      </c>
      <c r="M321" s="38">
        <v>0</v>
      </c>
      <c r="N321" s="38">
        <v>0</v>
      </c>
      <c r="O321" s="38">
        <v>0</v>
      </c>
      <c r="P321" s="43" t="s">
        <v>33</v>
      </c>
      <c r="Q321" s="57"/>
    </row>
    <row r="322" spans="1:17" s="1" customFormat="1" ht="83.25" x14ac:dyDescent="0.25">
      <c r="A322" s="32" t="s">
        <v>1165</v>
      </c>
      <c r="B322" s="53" t="s">
        <v>385</v>
      </c>
      <c r="C322" s="38">
        <f t="shared" ref="C322" si="389">D322+E322+F322</f>
        <v>5453.5</v>
      </c>
      <c r="D322" s="38">
        <v>5453.5</v>
      </c>
      <c r="E322" s="38">
        <v>0</v>
      </c>
      <c r="F322" s="38">
        <v>0</v>
      </c>
      <c r="G322" s="79">
        <f t="shared" ref="G322" si="390">H322+I322+J322</f>
        <v>5318.3</v>
      </c>
      <c r="H322" s="79">
        <v>5318.3</v>
      </c>
      <c r="I322" s="79">
        <v>0</v>
      </c>
      <c r="J322" s="79">
        <v>0</v>
      </c>
      <c r="K322" s="43">
        <f t="shared" si="351"/>
        <v>0.97520858164481528</v>
      </c>
      <c r="L322" s="38">
        <f t="shared" ref="L322" si="391">M322+N322+O322</f>
        <v>5318.3</v>
      </c>
      <c r="M322" s="38">
        <v>5318.3</v>
      </c>
      <c r="N322" s="38">
        <v>0</v>
      </c>
      <c r="O322" s="38">
        <v>0</v>
      </c>
      <c r="P322" s="43">
        <f t="shared" si="355"/>
        <v>0.97520858164481528</v>
      </c>
      <c r="Q322" s="57"/>
    </row>
    <row r="323" spans="1:17" s="1" customFormat="1" ht="54" x14ac:dyDescent="0.25">
      <c r="A323" s="69" t="s">
        <v>1135</v>
      </c>
      <c r="B323" s="46" t="s">
        <v>356</v>
      </c>
      <c r="C323" s="40">
        <v>0</v>
      </c>
      <c r="D323" s="40">
        <v>0</v>
      </c>
      <c r="E323" s="40">
        <v>0</v>
      </c>
      <c r="F323" s="40">
        <v>0</v>
      </c>
      <c r="G323" s="76">
        <v>0</v>
      </c>
      <c r="H323" s="76">
        <v>0</v>
      </c>
      <c r="I323" s="76">
        <v>0</v>
      </c>
      <c r="J323" s="76">
        <v>0</v>
      </c>
      <c r="K323" s="43" t="s">
        <v>33</v>
      </c>
      <c r="L323" s="40">
        <v>0</v>
      </c>
      <c r="M323" s="40">
        <v>0</v>
      </c>
      <c r="N323" s="40">
        <v>0</v>
      </c>
      <c r="O323" s="40">
        <v>0</v>
      </c>
      <c r="P323" s="43" t="s">
        <v>33</v>
      </c>
      <c r="Q323" s="57"/>
    </row>
    <row r="324" spans="1:17" s="1" customFormat="1" ht="111" x14ac:dyDescent="0.25">
      <c r="A324" s="69" t="s">
        <v>1166</v>
      </c>
      <c r="B324" s="53" t="s">
        <v>1029</v>
      </c>
      <c r="C324" s="38">
        <v>0</v>
      </c>
      <c r="D324" s="38">
        <v>0</v>
      </c>
      <c r="E324" s="38">
        <v>0</v>
      </c>
      <c r="F324" s="38">
        <v>0</v>
      </c>
      <c r="G324" s="79">
        <v>0</v>
      </c>
      <c r="H324" s="79">
        <v>0</v>
      </c>
      <c r="I324" s="79">
        <v>0</v>
      </c>
      <c r="J324" s="79">
        <v>0</v>
      </c>
      <c r="K324" s="43" t="s">
        <v>33</v>
      </c>
      <c r="L324" s="38">
        <v>0</v>
      </c>
      <c r="M324" s="38">
        <v>0</v>
      </c>
      <c r="N324" s="38">
        <v>0</v>
      </c>
      <c r="O324" s="38">
        <v>0</v>
      </c>
      <c r="P324" s="43" t="s">
        <v>33</v>
      </c>
      <c r="Q324" s="57"/>
    </row>
    <row r="325" spans="1:17" s="1" customFormat="1" ht="54" x14ac:dyDescent="0.25">
      <c r="A325" s="69" t="s">
        <v>1142</v>
      </c>
      <c r="B325" s="46" t="s">
        <v>347</v>
      </c>
      <c r="C325" s="40">
        <f>C326+C332</f>
        <v>106445.8</v>
      </c>
      <c r="D325" s="40">
        <f t="shared" ref="D325:L325" si="392">D326+D332</f>
        <v>105500.8</v>
      </c>
      <c r="E325" s="40">
        <f t="shared" si="392"/>
        <v>945</v>
      </c>
      <c r="F325" s="40">
        <f t="shared" si="392"/>
        <v>0</v>
      </c>
      <c r="G325" s="76">
        <f t="shared" si="392"/>
        <v>106420.2</v>
      </c>
      <c r="H325" s="76">
        <f t="shared" si="392"/>
        <v>105475.2</v>
      </c>
      <c r="I325" s="76">
        <f t="shared" si="392"/>
        <v>945</v>
      </c>
      <c r="J325" s="76">
        <f t="shared" si="392"/>
        <v>0</v>
      </c>
      <c r="K325" s="43">
        <f t="shared" si="351"/>
        <v>0.99975950201886776</v>
      </c>
      <c r="L325" s="40">
        <f t="shared" si="392"/>
        <v>106420.2</v>
      </c>
      <c r="M325" s="40">
        <f t="shared" ref="M325" si="393">M326+M332</f>
        <v>105475.2</v>
      </c>
      <c r="N325" s="40">
        <f t="shared" ref="N325" si="394">N326+N332</f>
        <v>945</v>
      </c>
      <c r="O325" s="40">
        <f t="shared" ref="O325" si="395">O326+O332</f>
        <v>0</v>
      </c>
      <c r="P325" s="43">
        <f t="shared" si="355"/>
        <v>0.99975950201886776</v>
      </c>
      <c r="Q325" s="57"/>
    </row>
    <row r="326" spans="1:17" s="1" customFormat="1" ht="54" x14ac:dyDescent="0.25">
      <c r="A326" s="69" t="s">
        <v>1136</v>
      </c>
      <c r="B326" s="46" t="s">
        <v>350</v>
      </c>
      <c r="C326" s="40">
        <f>C327</f>
        <v>105451</v>
      </c>
      <c r="D326" s="40">
        <f t="shared" ref="D326:L326" si="396">D327</f>
        <v>105451</v>
      </c>
      <c r="E326" s="40">
        <f t="shared" si="396"/>
        <v>0</v>
      </c>
      <c r="F326" s="40">
        <f t="shared" si="396"/>
        <v>0</v>
      </c>
      <c r="G326" s="76">
        <f t="shared" si="396"/>
        <v>105425.4</v>
      </c>
      <c r="H326" s="76">
        <f t="shared" si="396"/>
        <v>105425.4</v>
      </c>
      <c r="I326" s="76">
        <f t="shared" si="396"/>
        <v>0</v>
      </c>
      <c r="J326" s="76">
        <f t="shared" si="396"/>
        <v>0</v>
      </c>
      <c r="K326" s="43">
        <f t="shared" si="351"/>
        <v>0.99975723321732368</v>
      </c>
      <c r="L326" s="40">
        <f t="shared" si="396"/>
        <v>105425.4</v>
      </c>
      <c r="M326" s="40">
        <f t="shared" ref="M326" si="397">M327</f>
        <v>105425.4</v>
      </c>
      <c r="N326" s="40">
        <f t="shared" ref="N326" si="398">N327</f>
        <v>0</v>
      </c>
      <c r="O326" s="40">
        <f t="shared" ref="O326" si="399">O327</f>
        <v>0</v>
      </c>
      <c r="P326" s="43">
        <f t="shared" si="355"/>
        <v>0.99975723321732368</v>
      </c>
      <c r="Q326" s="57"/>
    </row>
    <row r="327" spans="1:17" s="1" customFormat="1" ht="111" x14ac:dyDescent="0.25">
      <c r="A327" s="69" t="s">
        <v>1030</v>
      </c>
      <c r="B327" s="53" t="s">
        <v>351</v>
      </c>
      <c r="C327" s="38">
        <f>C329+C328+C330+C331</f>
        <v>105451</v>
      </c>
      <c r="D327" s="38">
        <f t="shared" ref="D327:L327" si="400">D329+D328+D330+D331</f>
        <v>105451</v>
      </c>
      <c r="E327" s="38">
        <f t="shared" si="400"/>
        <v>0</v>
      </c>
      <c r="F327" s="38">
        <f t="shared" si="400"/>
        <v>0</v>
      </c>
      <c r="G327" s="79">
        <f t="shared" si="400"/>
        <v>105425.4</v>
      </c>
      <c r="H327" s="79">
        <f t="shared" si="400"/>
        <v>105425.4</v>
      </c>
      <c r="I327" s="79">
        <f t="shared" si="400"/>
        <v>0</v>
      </c>
      <c r="J327" s="79">
        <f t="shared" si="400"/>
        <v>0</v>
      </c>
      <c r="K327" s="43">
        <f t="shared" si="351"/>
        <v>0.99975723321732368</v>
      </c>
      <c r="L327" s="38">
        <f t="shared" si="400"/>
        <v>105425.4</v>
      </c>
      <c r="M327" s="38">
        <f t="shared" ref="M327" si="401">M329+M328+M330+M331</f>
        <v>105425.4</v>
      </c>
      <c r="N327" s="38">
        <f t="shared" ref="N327" si="402">N329+N328+N330+N331</f>
        <v>0</v>
      </c>
      <c r="O327" s="38">
        <f t="shared" ref="O327" si="403">O329+O328+O330+O331</f>
        <v>0</v>
      </c>
      <c r="P327" s="43">
        <f t="shared" si="3"/>
        <v>0.99975723321732368</v>
      </c>
      <c r="Q327" s="57"/>
    </row>
    <row r="328" spans="1:17" s="1" customFormat="1" ht="111" x14ac:dyDescent="0.25">
      <c r="A328" s="69" t="s">
        <v>1145</v>
      </c>
      <c r="B328" s="53" t="s">
        <v>352</v>
      </c>
      <c r="C328" s="38">
        <f t="shared" ref="C328" si="404">D328+E328+F328</f>
        <v>93816.6</v>
      </c>
      <c r="D328" s="38">
        <v>93816.6</v>
      </c>
      <c r="E328" s="38">
        <v>0</v>
      </c>
      <c r="F328" s="38">
        <v>0</v>
      </c>
      <c r="G328" s="79">
        <f t="shared" ref="G328" si="405">H328+I328+J328</f>
        <v>93816.6</v>
      </c>
      <c r="H328" s="79">
        <v>93816.6</v>
      </c>
      <c r="I328" s="79">
        <v>0</v>
      </c>
      <c r="J328" s="79">
        <v>0</v>
      </c>
      <c r="K328" s="43">
        <f t="shared" si="351"/>
        <v>1</v>
      </c>
      <c r="L328" s="38">
        <f t="shared" ref="L328" si="406">M328+N328+O328</f>
        <v>93816.6</v>
      </c>
      <c r="M328" s="38">
        <v>93816.6</v>
      </c>
      <c r="N328" s="38">
        <v>0</v>
      </c>
      <c r="O328" s="38">
        <v>0</v>
      </c>
      <c r="P328" s="43">
        <f t="shared" ref="P328:P331" si="407">L328/C328</f>
        <v>1</v>
      </c>
      <c r="Q328" s="57"/>
    </row>
    <row r="329" spans="1:17" s="1" customFormat="1" ht="111" x14ac:dyDescent="0.25">
      <c r="A329" s="69" t="s">
        <v>1146</v>
      </c>
      <c r="B329" s="53" t="s">
        <v>353</v>
      </c>
      <c r="C329" s="38">
        <f t="shared" ref="C329" si="408">D329+E329+F329</f>
        <v>9109.4</v>
      </c>
      <c r="D329" s="38">
        <v>9109.4</v>
      </c>
      <c r="E329" s="38">
        <v>0</v>
      </c>
      <c r="F329" s="38">
        <v>0</v>
      </c>
      <c r="G329" s="79">
        <f t="shared" ref="G329" si="409">H329+I329+J329</f>
        <v>9109.4</v>
      </c>
      <c r="H329" s="79">
        <v>9109.4</v>
      </c>
      <c r="I329" s="79">
        <v>0</v>
      </c>
      <c r="J329" s="79">
        <v>0</v>
      </c>
      <c r="K329" s="43">
        <f t="shared" si="351"/>
        <v>1</v>
      </c>
      <c r="L329" s="38">
        <f t="shared" ref="L329" si="410">M329+N329+O329</f>
        <v>9109.4</v>
      </c>
      <c r="M329" s="38">
        <v>9109.4</v>
      </c>
      <c r="N329" s="38">
        <v>0</v>
      </c>
      <c r="O329" s="38">
        <v>0</v>
      </c>
      <c r="P329" s="43">
        <f t="shared" si="407"/>
        <v>1</v>
      </c>
      <c r="Q329" s="57"/>
    </row>
    <row r="330" spans="1:17" s="1" customFormat="1" ht="83.25" x14ac:dyDescent="0.25">
      <c r="A330" s="69" t="s">
        <v>1147</v>
      </c>
      <c r="B330" s="53" t="s">
        <v>354</v>
      </c>
      <c r="C330" s="38">
        <f t="shared" ref="C330" si="411">D330+E330+F330</f>
        <v>1525</v>
      </c>
      <c r="D330" s="38">
        <v>1525</v>
      </c>
      <c r="E330" s="38">
        <v>0</v>
      </c>
      <c r="F330" s="38">
        <v>0</v>
      </c>
      <c r="G330" s="79">
        <f t="shared" ref="G330" si="412">H330+I330+J330</f>
        <v>1499.4</v>
      </c>
      <c r="H330" s="79">
        <v>1499.4</v>
      </c>
      <c r="I330" s="79">
        <v>0</v>
      </c>
      <c r="J330" s="79">
        <v>0</v>
      </c>
      <c r="K330" s="43">
        <f t="shared" si="351"/>
        <v>0.98321311475409845</v>
      </c>
      <c r="L330" s="38">
        <f t="shared" ref="L330" si="413">M330+N330+O330</f>
        <v>1499.4</v>
      </c>
      <c r="M330" s="38">
        <v>1499.4</v>
      </c>
      <c r="N330" s="38">
        <v>0</v>
      </c>
      <c r="O330" s="38">
        <v>0</v>
      </c>
      <c r="P330" s="43">
        <f t="shared" si="407"/>
        <v>0.98321311475409845</v>
      </c>
      <c r="Q330" s="57"/>
    </row>
    <row r="331" spans="1:17" s="1" customFormat="1" ht="111" x14ac:dyDescent="0.25">
      <c r="A331" s="69" t="s">
        <v>1148</v>
      </c>
      <c r="B331" s="53" t="s">
        <v>355</v>
      </c>
      <c r="C331" s="38">
        <f t="shared" ref="C331" si="414">D331+E331+F331</f>
        <v>1000</v>
      </c>
      <c r="D331" s="38">
        <v>1000</v>
      </c>
      <c r="E331" s="38">
        <v>0</v>
      </c>
      <c r="F331" s="38">
        <v>0</v>
      </c>
      <c r="G331" s="79">
        <f t="shared" ref="G331" si="415">H331+I331+J331</f>
        <v>1000</v>
      </c>
      <c r="H331" s="79">
        <v>1000</v>
      </c>
      <c r="I331" s="79">
        <v>0</v>
      </c>
      <c r="J331" s="79">
        <v>0</v>
      </c>
      <c r="K331" s="43">
        <f t="shared" si="351"/>
        <v>1</v>
      </c>
      <c r="L331" s="38">
        <f t="shared" ref="L331" si="416">M331+N331+O331</f>
        <v>1000</v>
      </c>
      <c r="M331" s="38">
        <v>1000</v>
      </c>
      <c r="N331" s="38">
        <v>0</v>
      </c>
      <c r="O331" s="38">
        <v>0</v>
      </c>
      <c r="P331" s="43">
        <f t="shared" si="407"/>
        <v>1</v>
      </c>
      <c r="Q331" s="57"/>
    </row>
    <row r="332" spans="1:17" s="1" customFormat="1" ht="54" x14ac:dyDescent="0.25">
      <c r="A332" s="69" t="s">
        <v>1135</v>
      </c>
      <c r="B332" s="46" t="s">
        <v>356</v>
      </c>
      <c r="C332" s="40">
        <f>C333</f>
        <v>994.8</v>
      </c>
      <c r="D332" s="40">
        <f t="shared" ref="D332:J332" si="417">D333</f>
        <v>49.8</v>
      </c>
      <c r="E332" s="40">
        <f t="shared" si="417"/>
        <v>945</v>
      </c>
      <c r="F332" s="40">
        <f t="shared" si="417"/>
        <v>0</v>
      </c>
      <c r="G332" s="76">
        <f t="shared" si="417"/>
        <v>994.8</v>
      </c>
      <c r="H332" s="76">
        <f t="shared" si="417"/>
        <v>49.8</v>
      </c>
      <c r="I332" s="76">
        <f t="shared" si="417"/>
        <v>945</v>
      </c>
      <c r="J332" s="76">
        <f t="shared" si="417"/>
        <v>0</v>
      </c>
      <c r="K332" s="43">
        <f t="shared" ref="K332:K333" si="418">G332/C332</f>
        <v>1</v>
      </c>
      <c r="L332" s="40">
        <f>L333</f>
        <v>994.8</v>
      </c>
      <c r="M332" s="40">
        <f t="shared" ref="M332:O332" si="419">M333</f>
        <v>49.8</v>
      </c>
      <c r="N332" s="40">
        <f t="shared" si="419"/>
        <v>945</v>
      </c>
      <c r="O332" s="40">
        <f t="shared" si="419"/>
        <v>0</v>
      </c>
      <c r="P332" s="43">
        <f t="shared" ref="P332:P333" si="420">L332/C332</f>
        <v>1</v>
      </c>
      <c r="Q332" s="57"/>
    </row>
    <row r="333" spans="1:17" s="1" customFormat="1" ht="138.75" x14ac:dyDescent="0.25">
      <c r="A333" s="69" t="s">
        <v>1166</v>
      </c>
      <c r="B333" s="53" t="s">
        <v>357</v>
      </c>
      <c r="C333" s="38">
        <f t="shared" ref="C333" si="421">D333+E333+F333</f>
        <v>994.8</v>
      </c>
      <c r="D333" s="38">
        <v>49.8</v>
      </c>
      <c r="E333" s="38">
        <v>945</v>
      </c>
      <c r="F333" s="38">
        <v>0</v>
      </c>
      <c r="G333" s="79">
        <f t="shared" ref="G333" si="422">H333+I333+J333</f>
        <v>994.8</v>
      </c>
      <c r="H333" s="79">
        <v>49.8</v>
      </c>
      <c r="I333" s="79">
        <v>945</v>
      </c>
      <c r="J333" s="79">
        <v>0</v>
      </c>
      <c r="K333" s="43">
        <f t="shared" si="418"/>
        <v>1</v>
      </c>
      <c r="L333" s="38">
        <f t="shared" ref="L333" si="423">M333+N333+O333</f>
        <v>994.8</v>
      </c>
      <c r="M333" s="38">
        <v>49.8</v>
      </c>
      <c r="N333" s="38">
        <v>945</v>
      </c>
      <c r="O333" s="38">
        <v>0</v>
      </c>
      <c r="P333" s="43">
        <f t="shared" si="420"/>
        <v>1</v>
      </c>
      <c r="Q333" s="57"/>
    </row>
    <row r="334" spans="1:17" s="1" customFormat="1" ht="54" x14ac:dyDescent="0.25">
      <c r="A334" s="69" t="s">
        <v>1133</v>
      </c>
      <c r="B334" s="46" t="s">
        <v>348</v>
      </c>
      <c r="C334" s="40">
        <f>C335</f>
        <v>21741.1</v>
      </c>
      <c r="D334" s="40">
        <f t="shared" ref="D334:L335" si="424">D335</f>
        <v>21741.1</v>
      </c>
      <c r="E334" s="40">
        <f t="shared" si="424"/>
        <v>0</v>
      </c>
      <c r="F334" s="40">
        <f t="shared" si="424"/>
        <v>0</v>
      </c>
      <c r="G334" s="76">
        <f t="shared" si="424"/>
        <v>21679.599999999999</v>
      </c>
      <c r="H334" s="76">
        <f t="shared" si="424"/>
        <v>21679.599999999999</v>
      </c>
      <c r="I334" s="76">
        <f t="shared" si="424"/>
        <v>0</v>
      </c>
      <c r="J334" s="76">
        <f t="shared" si="424"/>
        <v>0</v>
      </c>
      <c r="K334" s="43">
        <f t="shared" si="351"/>
        <v>0.99717125628418068</v>
      </c>
      <c r="L334" s="40">
        <f t="shared" si="424"/>
        <v>21679.599999999999</v>
      </c>
      <c r="M334" s="40">
        <f t="shared" ref="M334:M335" si="425">M335</f>
        <v>21679.599999999999</v>
      </c>
      <c r="N334" s="40">
        <f t="shared" ref="N334:N335" si="426">N335</f>
        <v>0</v>
      </c>
      <c r="O334" s="40">
        <f t="shared" ref="O334:O335" si="427">O335</f>
        <v>0</v>
      </c>
      <c r="P334" s="43">
        <f t="shared" si="3"/>
        <v>0.99717125628418068</v>
      </c>
      <c r="Q334" s="57"/>
    </row>
    <row r="335" spans="1:17" s="1" customFormat="1" ht="81" x14ac:dyDescent="0.25">
      <c r="A335" s="69" t="s">
        <v>1136</v>
      </c>
      <c r="B335" s="46" t="s">
        <v>178</v>
      </c>
      <c r="C335" s="40">
        <f>C336</f>
        <v>21741.1</v>
      </c>
      <c r="D335" s="40">
        <f t="shared" si="424"/>
        <v>21741.1</v>
      </c>
      <c r="E335" s="40">
        <f t="shared" si="424"/>
        <v>0</v>
      </c>
      <c r="F335" s="40">
        <f t="shared" si="424"/>
        <v>0</v>
      </c>
      <c r="G335" s="76">
        <f t="shared" si="424"/>
        <v>21679.599999999999</v>
      </c>
      <c r="H335" s="76">
        <f t="shared" si="424"/>
        <v>21679.599999999999</v>
      </c>
      <c r="I335" s="76">
        <f t="shared" si="424"/>
        <v>0</v>
      </c>
      <c r="J335" s="76">
        <f t="shared" si="424"/>
        <v>0</v>
      </c>
      <c r="K335" s="43">
        <f t="shared" si="7"/>
        <v>0.99717125628418068</v>
      </c>
      <c r="L335" s="40">
        <f t="shared" si="424"/>
        <v>21679.599999999999</v>
      </c>
      <c r="M335" s="40">
        <f t="shared" si="425"/>
        <v>21679.599999999999</v>
      </c>
      <c r="N335" s="40">
        <f t="shared" si="426"/>
        <v>0</v>
      </c>
      <c r="O335" s="40">
        <f t="shared" si="427"/>
        <v>0</v>
      </c>
      <c r="P335" s="43">
        <f t="shared" si="3"/>
        <v>0.99717125628418068</v>
      </c>
      <c r="Q335" s="57"/>
    </row>
    <row r="336" spans="1:17" s="1" customFormat="1" ht="55.5" x14ac:dyDescent="0.25">
      <c r="A336" s="69" t="s">
        <v>1030</v>
      </c>
      <c r="B336" s="53" t="s">
        <v>349</v>
      </c>
      <c r="C336" s="38">
        <f t="shared" ref="C336" si="428">D336+E336+F336</f>
        <v>21741.1</v>
      </c>
      <c r="D336" s="38">
        <v>21741.1</v>
      </c>
      <c r="E336" s="38">
        <v>0</v>
      </c>
      <c r="F336" s="38">
        <v>0</v>
      </c>
      <c r="G336" s="79">
        <f t="shared" ref="G336" si="429">H336+I336+J336</f>
        <v>21679.599999999999</v>
      </c>
      <c r="H336" s="79">
        <v>21679.599999999999</v>
      </c>
      <c r="I336" s="79">
        <v>0</v>
      </c>
      <c r="J336" s="79">
        <v>0</v>
      </c>
      <c r="K336" s="43">
        <f t="shared" si="7"/>
        <v>0.99717125628418068</v>
      </c>
      <c r="L336" s="38">
        <f t="shared" ref="L336" si="430">M336+N336+O336</f>
        <v>21679.599999999999</v>
      </c>
      <c r="M336" s="38">
        <v>21679.599999999999</v>
      </c>
      <c r="N336" s="38">
        <v>0</v>
      </c>
      <c r="O336" s="38">
        <v>0</v>
      </c>
      <c r="P336" s="43">
        <f t="shared" si="3"/>
        <v>0.99717125628418068</v>
      </c>
      <c r="Q336" s="57"/>
    </row>
    <row r="337" spans="1:17" s="1" customFormat="1" ht="85.5" customHeight="1" x14ac:dyDescent="0.25">
      <c r="A337" s="22" t="s">
        <v>12</v>
      </c>
      <c r="B337" s="58" t="s">
        <v>56</v>
      </c>
      <c r="C337" s="35">
        <f>C338+C341+C345+C349</f>
        <v>18240</v>
      </c>
      <c r="D337" s="35">
        <f t="shared" ref="D337:L337" si="431">D338+D341+D345+D349</f>
        <v>2817</v>
      </c>
      <c r="E337" s="35">
        <f t="shared" si="431"/>
        <v>9183</v>
      </c>
      <c r="F337" s="35">
        <f t="shared" si="431"/>
        <v>6240</v>
      </c>
      <c r="G337" s="35">
        <f t="shared" si="431"/>
        <v>12935.5</v>
      </c>
      <c r="H337" s="35">
        <f t="shared" si="431"/>
        <v>2074.6999999999998</v>
      </c>
      <c r="I337" s="35">
        <f t="shared" si="431"/>
        <v>4620.8</v>
      </c>
      <c r="J337" s="35">
        <f t="shared" si="431"/>
        <v>6240</v>
      </c>
      <c r="K337" s="42">
        <f t="shared" si="7"/>
        <v>0.70918311403508771</v>
      </c>
      <c r="L337" s="35">
        <f t="shared" si="431"/>
        <v>12935.5</v>
      </c>
      <c r="M337" s="35">
        <f t="shared" ref="M337" si="432">M338+M341+M345+M349</f>
        <v>2074.6999999999998</v>
      </c>
      <c r="N337" s="35">
        <f t="shared" ref="N337" si="433">N338+N341+N345+N349</f>
        <v>4620.8</v>
      </c>
      <c r="O337" s="35">
        <f t="shared" ref="O337" si="434">O338+O341+O345+O349</f>
        <v>6240</v>
      </c>
      <c r="P337" s="42">
        <f t="shared" si="3"/>
        <v>0.70918311403508771</v>
      </c>
      <c r="Q337" s="63"/>
    </row>
    <row r="338" spans="1:17" s="1" customFormat="1" ht="81" x14ac:dyDescent="0.25">
      <c r="A338" s="69" t="s">
        <v>6</v>
      </c>
      <c r="B338" s="46" t="s">
        <v>386</v>
      </c>
      <c r="C338" s="40">
        <f>C339</f>
        <v>3240</v>
      </c>
      <c r="D338" s="40">
        <f t="shared" ref="D338:O338" si="435">D339</f>
        <v>0</v>
      </c>
      <c r="E338" s="40">
        <f t="shared" si="435"/>
        <v>0</v>
      </c>
      <c r="F338" s="40">
        <f t="shared" si="435"/>
        <v>3240</v>
      </c>
      <c r="G338" s="76">
        <f t="shared" si="435"/>
        <v>3240</v>
      </c>
      <c r="H338" s="76">
        <f t="shared" si="435"/>
        <v>0</v>
      </c>
      <c r="I338" s="76">
        <f t="shared" si="435"/>
        <v>0</v>
      </c>
      <c r="J338" s="76">
        <f t="shared" si="435"/>
        <v>3240</v>
      </c>
      <c r="K338" s="43">
        <f t="shared" si="7"/>
        <v>1</v>
      </c>
      <c r="L338" s="40">
        <f t="shared" si="435"/>
        <v>3240</v>
      </c>
      <c r="M338" s="40">
        <f t="shared" si="435"/>
        <v>0</v>
      </c>
      <c r="N338" s="40">
        <f t="shared" si="435"/>
        <v>0</v>
      </c>
      <c r="O338" s="40">
        <f t="shared" si="435"/>
        <v>3240</v>
      </c>
      <c r="P338" s="43">
        <f t="shared" si="3"/>
        <v>1</v>
      </c>
      <c r="Q338" s="57"/>
    </row>
    <row r="339" spans="1:17" s="1" customFormat="1" ht="135" x14ac:dyDescent="0.25">
      <c r="A339" s="69" t="s">
        <v>1167</v>
      </c>
      <c r="B339" s="46" t="s">
        <v>387</v>
      </c>
      <c r="C339" s="40">
        <f>C340</f>
        <v>3240</v>
      </c>
      <c r="D339" s="40">
        <f t="shared" ref="D339:O339" si="436">D340</f>
        <v>0</v>
      </c>
      <c r="E339" s="40">
        <f t="shared" si="436"/>
        <v>0</v>
      </c>
      <c r="F339" s="40">
        <f t="shared" si="436"/>
        <v>3240</v>
      </c>
      <c r="G339" s="76">
        <f t="shared" si="436"/>
        <v>3240</v>
      </c>
      <c r="H339" s="76">
        <f t="shared" si="436"/>
        <v>0</v>
      </c>
      <c r="I339" s="76">
        <f t="shared" si="436"/>
        <v>0</v>
      </c>
      <c r="J339" s="76">
        <f t="shared" si="436"/>
        <v>3240</v>
      </c>
      <c r="K339" s="43">
        <f t="shared" si="7"/>
        <v>1</v>
      </c>
      <c r="L339" s="40">
        <f t="shared" si="436"/>
        <v>3240</v>
      </c>
      <c r="M339" s="40">
        <f t="shared" si="436"/>
        <v>0</v>
      </c>
      <c r="N339" s="40">
        <f t="shared" si="436"/>
        <v>0</v>
      </c>
      <c r="O339" s="40">
        <f t="shared" si="436"/>
        <v>3240</v>
      </c>
      <c r="P339" s="43">
        <f t="shared" si="3"/>
        <v>1</v>
      </c>
      <c r="Q339" s="57"/>
    </row>
    <row r="340" spans="1:17" s="1" customFormat="1" ht="55.5" x14ac:dyDescent="0.25">
      <c r="A340" s="69" t="s">
        <v>1211</v>
      </c>
      <c r="B340" s="53" t="s">
        <v>388</v>
      </c>
      <c r="C340" s="38">
        <f t="shared" ref="C340" si="437">D340+E340+F340</f>
        <v>3240</v>
      </c>
      <c r="D340" s="38">
        <v>0</v>
      </c>
      <c r="E340" s="38">
        <v>0</v>
      </c>
      <c r="F340" s="38">
        <v>3240</v>
      </c>
      <c r="G340" s="79">
        <f t="shared" ref="G340" si="438">H340+I340+J340</f>
        <v>3240</v>
      </c>
      <c r="H340" s="79">
        <v>0</v>
      </c>
      <c r="I340" s="79">
        <v>0</v>
      </c>
      <c r="J340" s="79">
        <v>3240</v>
      </c>
      <c r="K340" s="43">
        <f t="shared" si="7"/>
        <v>1</v>
      </c>
      <c r="L340" s="38">
        <f t="shared" ref="L340" si="439">M340+N340+O340</f>
        <v>3240</v>
      </c>
      <c r="M340" s="38">
        <v>0</v>
      </c>
      <c r="N340" s="38">
        <v>0</v>
      </c>
      <c r="O340" s="38">
        <v>3240</v>
      </c>
      <c r="P340" s="43">
        <f t="shared" si="3"/>
        <v>1</v>
      </c>
      <c r="Q340" s="57"/>
    </row>
    <row r="341" spans="1:17" s="1" customFormat="1" ht="54" x14ac:dyDescent="0.25">
      <c r="A341" s="69" t="s">
        <v>23</v>
      </c>
      <c r="B341" s="46" t="s">
        <v>389</v>
      </c>
      <c r="C341" s="40">
        <f>C342</f>
        <v>5817</v>
      </c>
      <c r="D341" s="40">
        <f t="shared" ref="D341:L341" si="440">D342</f>
        <v>2817</v>
      </c>
      <c r="E341" s="40">
        <f t="shared" si="440"/>
        <v>0</v>
      </c>
      <c r="F341" s="40">
        <f t="shared" si="440"/>
        <v>3000</v>
      </c>
      <c r="G341" s="76">
        <f t="shared" si="440"/>
        <v>5074.7</v>
      </c>
      <c r="H341" s="76">
        <f t="shared" si="440"/>
        <v>2074.6999999999998</v>
      </c>
      <c r="I341" s="76">
        <f t="shared" si="440"/>
        <v>0</v>
      </c>
      <c r="J341" s="76">
        <f t="shared" si="440"/>
        <v>3000</v>
      </c>
      <c r="K341" s="43">
        <f t="shared" si="7"/>
        <v>0.87239126697610447</v>
      </c>
      <c r="L341" s="40">
        <f t="shared" si="440"/>
        <v>5074.7</v>
      </c>
      <c r="M341" s="40">
        <f t="shared" ref="M341" si="441">M342</f>
        <v>2074.6999999999998</v>
      </c>
      <c r="N341" s="40">
        <f t="shared" ref="N341" si="442">N342</f>
        <v>0</v>
      </c>
      <c r="O341" s="40">
        <f t="shared" ref="O341" si="443">O342</f>
        <v>3000</v>
      </c>
      <c r="P341" s="43">
        <f t="shared" si="3"/>
        <v>0.87239126697610447</v>
      </c>
      <c r="Q341" s="57"/>
    </row>
    <row r="342" spans="1:17" s="1" customFormat="1" ht="162" x14ac:dyDescent="0.25">
      <c r="A342" s="69" t="s">
        <v>1136</v>
      </c>
      <c r="B342" s="46" t="s">
        <v>390</v>
      </c>
      <c r="C342" s="40">
        <f>C343+C344</f>
        <v>5817</v>
      </c>
      <c r="D342" s="40">
        <f t="shared" ref="D342:L342" si="444">D343+D344</f>
        <v>2817</v>
      </c>
      <c r="E342" s="40">
        <f t="shared" si="444"/>
        <v>0</v>
      </c>
      <c r="F342" s="40">
        <f t="shared" si="444"/>
        <v>3000</v>
      </c>
      <c r="G342" s="76">
        <f t="shared" si="444"/>
        <v>5074.7</v>
      </c>
      <c r="H342" s="76">
        <f t="shared" si="444"/>
        <v>2074.6999999999998</v>
      </c>
      <c r="I342" s="76">
        <f t="shared" si="444"/>
        <v>0</v>
      </c>
      <c r="J342" s="76">
        <f t="shared" si="444"/>
        <v>3000</v>
      </c>
      <c r="K342" s="43">
        <f t="shared" si="7"/>
        <v>0.87239126697610447</v>
      </c>
      <c r="L342" s="40">
        <f t="shared" si="444"/>
        <v>5074.7</v>
      </c>
      <c r="M342" s="40">
        <f t="shared" ref="M342" si="445">M343+M344</f>
        <v>2074.6999999999998</v>
      </c>
      <c r="N342" s="40">
        <f t="shared" ref="N342" si="446">N343+N344</f>
        <v>0</v>
      </c>
      <c r="O342" s="40">
        <f t="shared" ref="O342" si="447">O343+O344</f>
        <v>3000</v>
      </c>
      <c r="P342" s="43">
        <f t="shared" si="3"/>
        <v>0.87239126697610447</v>
      </c>
      <c r="Q342" s="57"/>
    </row>
    <row r="343" spans="1:17" s="1" customFormat="1" ht="138.75" x14ac:dyDescent="0.25">
      <c r="A343" s="69" t="s">
        <v>1030</v>
      </c>
      <c r="B343" s="53" t="s">
        <v>391</v>
      </c>
      <c r="C343" s="38">
        <f t="shared" ref="C343" si="448">D343+E343+F343</f>
        <v>3000</v>
      </c>
      <c r="D343" s="38">
        <v>0</v>
      </c>
      <c r="E343" s="38">
        <v>0</v>
      </c>
      <c r="F343" s="38">
        <v>3000</v>
      </c>
      <c r="G343" s="79">
        <f t="shared" ref="G343" si="449">H343+I343+J343</f>
        <v>3000</v>
      </c>
      <c r="H343" s="79">
        <v>0</v>
      </c>
      <c r="I343" s="79">
        <v>0</v>
      </c>
      <c r="J343" s="79">
        <v>3000</v>
      </c>
      <c r="K343" s="43">
        <f t="shared" si="7"/>
        <v>1</v>
      </c>
      <c r="L343" s="38">
        <f t="shared" ref="L343" si="450">M343+N343+O343</f>
        <v>3000</v>
      </c>
      <c r="M343" s="38">
        <v>0</v>
      </c>
      <c r="N343" s="38">
        <v>0</v>
      </c>
      <c r="O343" s="38">
        <v>3000</v>
      </c>
      <c r="P343" s="43">
        <f t="shared" si="3"/>
        <v>1</v>
      </c>
      <c r="Q343" s="57"/>
    </row>
    <row r="344" spans="1:17" s="1" customFormat="1" ht="166.5" x14ac:dyDescent="0.25">
      <c r="A344" s="69" t="s">
        <v>1031</v>
      </c>
      <c r="B344" s="53" t="s">
        <v>392</v>
      </c>
      <c r="C344" s="38">
        <f t="shared" ref="C344" si="451">D344+E344+F344</f>
        <v>2817</v>
      </c>
      <c r="D344" s="38">
        <v>2817</v>
      </c>
      <c r="E344" s="38">
        <v>0</v>
      </c>
      <c r="F344" s="38">
        <v>0</v>
      </c>
      <c r="G344" s="79">
        <f t="shared" ref="G344" si="452">H344+I344+J344</f>
        <v>2074.6999999999998</v>
      </c>
      <c r="H344" s="79">
        <v>2074.6999999999998</v>
      </c>
      <c r="I344" s="79">
        <v>0</v>
      </c>
      <c r="J344" s="79">
        <v>0</v>
      </c>
      <c r="K344" s="43">
        <f t="shared" si="7"/>
        <v>0.73649272275470357</v>
      </c>
      <c r="L344" s="38">
        <f t="shared" ref="L344" si="453">M344+N344+O344</f>
        <v>2074.6999999999998</v>
      </c>
      <c r="M344" s="38">
        <v>2074.6999999999998</v>
      </c>
      <c r="N344" s="38">
        <v>0</v>
      </c>
      <c r="O344" s="38">
        <v>0</v>
      </c>
      <c r="P344" s="43">
        <f t="shared" si="3"/>
        <v>0.73649272275470357</v>
      </c>
      <c r="Q344" s="57" t="s">
        <v>1410</v>
      </c>
    </row>
    <row r="345" spans="1:17" s="1" customFormat="1" ht="81" x14ac:dyDescent="0.25">
      <c r="A345" s="69" t="s">
        <v>1133</v>
      </c>
      <c r="B345" s="46" t="s">
        <v>393</v>
      </c>
      <c r="C345" s="40">
        <f>C346</f>
        <v>9183</v>
      </c>
      <c r="D345" s="40">
        <f t="shared" ref="D345:J345" si="454">D346</f>
        <v>0</v>
      </c>
      <c r="E345" s="40">
        <f t="shared" si="454"/>
        <v>9183</v>
      </c>
      <c r="F345" s="40">
        <f t="shared" si="454"/>
        <v>0</v>
      </c>
      <c r="G345" s="76">
        <f t="shared" si="454"/>
        <v>4620.8</v>
      </c>
      <c r="H345" s="76">
        <f t="shared" si="454"/>
        <v>0</v>
      </c>
      <c r="I345" s="76">
        <f t="shared" si="454"/>
        <v>4620.8</v>
      </c>
      <c r="J345" s="76">
        <f t="shared" si="454"/>
        <v>0</v>
      </c>
      <c r="K345" s="43">
        <f t="shared" si="7"/>
        <v>0.50319067842752918</v>
      </c>
      <c r="L345" s="40">
        <f>L346</f>
        <v>4620.8</v>
      </c>
      <c r="M345" s="40">
        <f t="shared" ref="M345:O345" si="455">M346</f>
        <v>0</v>
      </c>
      <c r="N345" s="40">
        <f t="shared" si="455"/>
        <v>4620.8</v>
      </c>
      <c r="O345" s="40">
        <f t="shared" si="455"/>
        <v>0</v>
      </c>
      <c r="P345" s="43">
        <f t="shared" si="3"/>
        <v>0.50319067842752918</v>
      </c>
      <c r="Q345" s="57"/>
    </row>
    <row r="346" spans="1:17" s="1" customFormat="1" ht="162" x14ac:dyDescent="0.25">
      <c r="A346" s="69" t="s">
        <v>1136</v>
      </c>
      <c r="B346" s="46" t="s">
        <v>394</v>
      </c>
      <c r="C346" s="40">
        <f>C347+C348</f>
        <v>9183</v>
      </c>
      <c r="D346" s="40">
        <f t="shared" ref="D346:L346" si="456">D347+D348</f>
        <v>0</v>
      </c>
      <c r="E346" s="40">
        <f t="shared" si="456"/>
        <v>9183</v>
      </c>
      <c r="F346" s="40">
        <f t="shared" si="456"/>
        <v>0</v>
      </c>
      <c r="G346" s="76">
        <f t="shared" si="456"/>
        <v>4620.8</v>
      </c>
      <c r="H346" s="76">
        <f t="shared" si="456"/>
        <v>0</v>
      </c>
      <c r="I346" s="76">
        <f t="shared" si="456"/>
        <v>4620.8</v>
      </c>
      <c r="J346" s="76">
        <f t="shared" si="456"/>
        <v>0</v>
      </c>
      <c r="K346" s="43">
        <f t="shared" si="7"/>
        <v>0.50319067842752918</v>
      </c>
      <c r="L346" s="40">
        <f t="shared" si="456"/>
        <v>4620.8</v>
      </c>
      <c r="M346" s="40">
        <f t="shared" ref="M346" si="457">M347+M348</f>
        <v>0</v>
      </c>
      <c r="N346" s="40">
        <f t="shared" ref="N346" si="458">N347+N348</f>
        <v>4620.8</v>
      </c>
      <c r="O346" s="40">
        <f t="shared" ref="O346" si="459">O347+O348</f>
        <v>0</v>
      </c>
      <c r="P346" s="43">
        <f t="shared" ref="P346:P348" si="460">L346/C346</f>
        <v>0.50319067842752918</v>
      </c>
      <c r="Q346" s="57"/>
    </row>
    <row r="347" spans="1:17" s="1" customFormat="1" ht="183.75" customHeight="1" x14ac:dyDescent="0.25">
      <c r="A347" s="69" t="s">
        <v>1030</v>
      </c>
      <c r="B347" s="53" t="s">
        <v>395</v>
      </c>
      <c r="C347" s="38">
        <f t="shared" ref="C347" si="461">D347+E347+F347</f>
        <v>6730</v>
      </c>
      <c r="D347" s="38">
        <v>0</v>
      </c>
      <c r="E347" s="38">
        <v>6730</v>
      </c>
      <c r="F347" s="38">
        <v>0</v>
      </c>
      <c r="G347" s="79">
        <f t="shared" ref="G347" si="462">H347+I347+J347</f>
        <v>4138.7</v>
      </c>
      <c r="H347" s="79">
        <v>0</v>
      </c>
      <c r="I347" s="79">
        <v>4138.7</v>
      </c>
      <c r="J347" s="79">
        <v>0</v>
      </c>
      <c r="K347" s="43">
        <f t="shared" si="7"/>
        <v>0.61496285289747399</v>
      </c>
      <c r="L347" s="38">
        <f t="shared" ref="L347" si="463">M347+N347+O347</f>
        <v>4138.7</v>
      </c>
      <c r="M347" s="38">
        <v>0</v>
      </c>
      <c r="N347" s="38">
        <v>4138.7</v>
      </c>
      <c r="O347" s="38">
        <v>0</v>
      </c>
      <c r="P347" s="43">
        <f t="shared" si="460"/>
        <v>0.61496285289747399</v>
      </c>
      <c r="Q347" s="57" t="s">
        <v>1028</v>
      </c>
    </row>
    <row r="348" spans="1:17" s="1" customFormat="1" ht="372" x14ac:dyDescent="0.25">
      <c r="A348" s="69" t="s">
        <v>1031</v>
      </c>
      <c r="B348" s="53" t="s">
        <v>396</v>
      </c>
      <c r="C348" s="38">
        <f t="shared" ref="C348" si="464">D348+E348+F348</f>
        <v>2453</v>
      </c>
      <c r="D348" s="38">
        <v>0</v>
      </c>
      <c r="E348" s="38">
        <v>2453</v>
      </c>
      <c r="F348" s="38">
        <v>0</v>
      </c>
      <c r="G348" s="79">
        <f t="shared" ref="G348" si="465">H348+I348+J348</f>
        <v>482.1</v>
      </c>
      <c r="H348" s="79">
        <v>0</v>
      </c>
      <c r="I348" s="79">
        <v>482.1</v>
      </c>
      <c r="J348" s="79">
        <v>0</v>
      </c>
      <c r="K348" s="43">
        <f t="shared" si="7"/>
        <v>0.19653485527924991</v>
      </c>
      <c r="L348" s="38">
        <f t="shared" ref="L348" si="466">M348+N348+O348</f>
        <v>482.1</v>
      </c>
      <c r="M348" s="38">
        <v>0</v>
      </c>
      <c r="N348" s="38">
        <v>482.1</v>
      </c>
      <c r="O348" s="38">
        <v>0</v>
      </c>
      <c r="P348" s="43">
        <f t="shared" si="460"/>
        <v>0.19653485527924991</v>
      </c>
      <c r="Q348" s="83" t="s">
        <v>1411</v>
      </c>
    </row>
    <row r="349" spans="1:17" s="1" customFormat="1" ht="81" x14ac:dyDescent="0.25">
      <c r="A349" s="69" t="s">
        <v>1168</v>
      </c>
      <c r="B349" s="46" t="s">
        <v>397</v>
      </c>
      <c r="C349" s="40">
        <f>C350</f>
        <v>0</v>
      </c>
      <c r="D349" s="40">
        <f t="shared" ref="D349:L350" si="467">D350</f>
        <v>0</v>
      </c>
      <c r="E349" s="40">
        <f t="shared" si="467"/>
        <v>0</v>
      </c>
      <c r="F349" s="40">
        <f t="shared" si="467"/>
        <v>0</v>
      </c>
      <c r="G349" s="76">
        <f t="shared" si="467"/>
        <v>0</v>
      </c>
      <c r="H349" s="76">
        <f t="shared" si="467"/>
        <v>0</v>
      </c>
      <c r="I349" s="76">
        <f t="shared" si="467"/>
        <v>0</v>
      </c>
      <c r="J349" s="76">
        <f t="shared" si="467"/>
        <v>0</v>
      </c>
      <c r="K349" s="43" t="s">
        <v>33</v>
      </c>
      <c r="L349" s="40">
        <f t="shared" si="467"/>
        <v>0</v>
      </c>
      <c r="M349" s="40">
        <f t="shared" ref="M349:M350" si="468">M350</f>
        <v>0</v>
      </c>
      <c r="N349" s="40">
        <f t="shared" ref="N349:N350" si="469">N350</f>
        <v>0</v>
      </c>
      <c r="O349" s="40">
        <f t="shared" ref="O349:O350" si="470">O350</f>
        <v>0</v>
      </c>
      <c r="P349" s="43" t="s">
        <v>33</v>
      </c>
      <c r="Q349" s="57"/>
    </row>
    <row r="350" spans="1:17" s="1" customFormat="1" ht="54" x14ac:dyDescent="0.25">
      <c r="A350" s="69" t="s">
        <v>23</v>
      </c>
      <c r="B350" s="46" t="s">
        <v>398</v>
      </c>
      <c r="C350" s="40">
        <f>C351</f>
        <v>0</v>
      </c>
      <c r="D350" s="40">
        <f t="shared" si="467"/>
        <v>0</v>
      </c>
      <c r="E350" s="40">
        <f t="shared" si="467"/>
        <v>0</v>
      </c>
      <c r="F350" s="40">
        <f t="shared" si="467"/>
        <v>0</v>
      </c>
      <c r="G350" s="76">
        <f t="shared" si="467"/>
        <v>0</v>
      </c>
      <c r="H350" s="76">
        <f t="shared" si="467"/>
        <v>0</v>
      </c>
      <c r="I350" s="76">
        <f t="shared" si="467"/>
        <v>0</v>
      </c>
      <c r="J350" s="76">
        <f t="shared" si="467"/>
        <v>0</v>
      </c>
      <c r="K350" s="43" t="s">
        <v>33</v>
      </c>
      <c r="L350" s="40">
        <f t="shared" si="467"/>
        <v>0</v>
      </c>
      <c r="M350" s="40">
        <f t="shared" si="468"/>
        <v>0</v>
      </c>
      <c r="N350" s="40">
        <f t="shared" si="469"/>
        <v>0</v>
      </c>
      <c r="O350" s="40">
        <f t="shared" si="470"/>
        <v>0</v>
      </c>
      <c r="P350" s="43" t="s">
        <v>33</v>
      </c>
      <c r="Q350" s="57"/>
    </row>
    <row r="351" spans="1:17" s="1" customFormat="1" ht="55.5" x14ac:dyDescent="0.25">
      <c r="A351" s="69" t="s">
        <v>1035</v>
      </c>
      <c r="B351" s="53" t="s">
        <v>399</v>
      </c>
      <c r="C351" s="38">
        <f t="shared" ref="C351" si="471">D351+E351+F351</f>
        <v>0</v>
      </c>
      <c r="D351" s="38">
        <v>0</v>
      </c>
      <c r="E351" s="38">
        <v>0</v>
      </c>
      <c r="F351" s="38">
        <v>0</v>
      </c>
      <c r="G351" s="79">
        <f t="shared" ref="G351" si="472">H351+I351+J351</f>
        <v>0</v>
      </c>
      <c r="H351" s="79">
        <v>0</v>
      </c>
      <c r="I351" s="79">
        <v>0</v>
      </c>
      <c r="J351" s="79">
        <v>0</v>
      </c>
      <c r="K351" s="43" t="s">
        <v>33</v>
      </c>
      <c r="L351" s="38">
        <f t="shared" ref="L351" si="473">M351+N351+O351</f>
        <v>0</v>
      </c>
      <c r="M351" s="38">
        <v>0</v>
      </c>
      <c r="N351" s="38">
        <v>0</v>
      </c>
      <c r="O351" s="38">
        <v>0</v>
      </c>
      <c r="P351" s="43" t="s">
        <v>33</v>
      </c>
      <c r="Q351" s="57"/>
    </row>
    <row r="352" spans="1:17" s="1" customFormat="1" ht="67.5" customHeight="1" x14ac:dyDescent="0.25">
      <c r="A352" s="22" t="s">
        <v>13</v>
      </c>
      <c r="B352" s="58" t="s">
        <v>57</v>
      </c>
      <c r="C352" s="35">
        <f>C353+C379+C382</f>
        <v>11380.3</v>
      </c>
      <c r="D352" s="35">
        <f t="shared" ref="D352:L352" si="474">D353+D379+D382</f>
        <v>9026.2999999999993</v>
      </c>
      <c r="E352" s="35">
        <f t="shared" si="474"/>
        <v>2354</v>
      </c>
      <c r="F352" s="35">
        <f t="shared" si="474"/>
        <v>0</v>
      </c>
      <c r="G352" s="35">
        <f t="shared" si="474"/>
        <v>6793.15</v>
      </c>
      <c r="H352" s="35">
        <f t="shared" si="474"/>
        <v>6793.15</v>
      </c>
      <c r="I352" s="35">
        <f t="shared" si="474"/>
        <v>0</v>
      </c>
      <c r="J352" s="35">
        <f t="shared" si="474"/>
        <v>0</v>
      </c>
      <c r="K352" s="42">
        <f t="shared" si="7"/>
        <v>0.59692187376431205</v>
      </c>
      <c r="L352" s="35">
        <f t="shared" si="474"/>
        <v>6793.15</v>
      </c>
      <c r="M352" s="35">
        <f t="shared" ref="M352" si="475">M353+M379+M382</f>
        <v>6793.15</v>
      </c>
      <c r="N352" s="35">
        <f t="shared" ref="N352" si="476">N353+N379+N382</f>
        <v>0</v>
      </c>
      <c r="O352" s="35">
        <f t="shared" ref="O352" si="477">O353+O379+O382</f>
        <v>0</v>
      </c>
      <c r="P352" s="42">
        <f t="shared" si="3"/>
        <v>0.59692187376431205</v>
      </c>
      <c r="Q352" s="63"/>
    </row>
    <row r="353" spans="1:17" s="1" customFormat="1" ht="54" x14ac:dyDescent="0.25">
      <c r="A353" s="69" t="s">
        <v>6</v>
      </c>
      <c r="B353" s="46" t="s">
        <v>400</v>
      </c>
      <c r="C353" s="40">
        <f>C354+C367</f>
        <v>5381</v>
      </c>
      <c r="D353" s="40">
        <f t="shared" ref="D353:L353" si="478">D354+D367</f>
        <v>5381</v>
      </c>
      <c r="E353" s="40">
        <f t="shared" si="478"/>
        <v>0</v>
      </c>
      <c r="F353" s="40">
        <f t="shared" si="478"/>
        <v>0</v>
      </c>
      <c r="G353" s="76">
        <f t="shared" si="478"/>
        <v>3793.15</v>
      </c>
      <c r="H353" s="76">
        <f t="shared" si="478"/>
        <v>3793.15</v>
      </c>
      <c r="I353" s="76">
        <f t="shared" si="478"/>
        <v>0</v>
      </c>
      <c r="J353" s="76">
        <f t="shared" si="478"/>
        <v>0</v>
      </c>
      <c r="K353" s="43">
        <f t="shared" si="7"/>
        <v>0.70491544322616617</v>
      </c>
      <c r="L353" s="40">
        <f t="shared" si="478"/>
        <v>3793.15</v>
      </c>
      <c r="M353" s="40">
        <f t="shared" ref="M353" si="479">M354+M367</f>
        <v>3793.15</v>
      </c>
      <c r="N353" s="40">
        <f t="shared" ref="N353" si="480">N354+N367</f>
        <v>0</v>
      </c>
      <c r="O353" s="40">
        <f t="shared" ref="O353" si="481">O354+O367</f>
        <v>0</v>
      </c>
      <c r="P353" s="43">
        <f t="shared" si="3"/>
        <v>0.70491544322616617</v>
      </c>
      <c r="Q353" s="57"/>
    </row>
    <row r="354" spans="1:17" s="1" customFormat="1" ht="81" x14ac:dyDescent="0.25">
      <c r="A354" s="69" t="s">
        <v>1136</v>
      </c>
      <c r="B354" s="46" t="s">
        <v>401</v>
      </c>
      <c r="C354" s="40">
        <f>C355+C362+C365+C358</f>
        <v>3678</v>
      </c>
      <c r="D354" s="40">
        <f t="shared" ref="D354:L354" si="482">D355+D362+D365+D358</f>
        <v>3678</v>
      </c>
      <c r="E354" s="40">
        <f t="shared" si="482"/>
        <v>0</v>
      </c>
      <c r="F354" s="40">
        <f t="shared" si="482"/>
        <v>0</v>
      </c>
      <c r="G354" s="76">
        <f t="shared" si="482"/>
        <v>2806</v>
      </c>
      <c r="H354" s="76">
        <f t="shared" si="482"/>
        <v>2806</v>
      </c>
      <c r="I354" s="76">
        <f t="shared" si="482"/>
        <v>0</v>
      </c>
      <c r="J354" s="76">
        <f t="shared" si="482"/>
        <v>0</v>
      </c>
      <c r="K354" s="43">
        <f t="shared" si="7"/>
        <v>0.76291462751495376</v>
      </c>
      <c r="L354" s="40">
        <f t="shared" si="482"/>
        <v>2806</v>
      </c>
      <c r="M354" s="40">
        <f t="shared" ref="M354" si="483">M355+M362+M365+M358</f>
        <v>2806</v>
      </c>
      <c r="N354" s="40">
        <f t="shared" ref="N354" si="484">N355+N362+N365+N358</f>
        <v>0</v>
      </c>
      <c r="O354" s="40">
        <f t="shared" ref="O354" si="485">O355+O362+O365+O358</f>
        <v>0</v>
      </c>
      <c r="P354" s="43">
        <f t="shared" si="3"/>
        <v>0.76291462751495376</v>
      </c>
      <c r="Q354" s="57"/>
    </row>
    <row r="355" spans="1:17" s="1" customFormat="1" ht="55.5" x14ac:dyDescent="0.25">
      <c r="A355" s="69" t="s">
        <v>1030</v>
      </c>
      <c r="B355" s="53" t="s">
        <v>402</v>
      </c>
      <c r="C355" s="38">
        <f>C356+C357</f>
        <v>286.3</v>
      </c>
      <c r="D355" s="38">
        <f t="shared" ref="D355:L355" si="486">D356+D357</f>
        <v>286.3</v>
      </c>
      <c r="E355" s="38">
        <f t="shared" si="486"/>
        <v>0</v>
      </c>
      <c r="F355" s="38">
        <f t="shared" si="486"/>
        <v>0</v>
      </c>
      <c r="G355" s="79">
        <f t="shared" si="486"/>
        <v>243.3</v>
      </c>
      <c r="H355" s="79">
        <f t="shared" si="486"/>
        <v>243.3</v>
      </c>
      <c r="I355" s="79">
        <f t="shared" si="486"/>
        <v>0</v>
      </c>
      <c r="J355" s="79">
        <f t="shared" si="486"/>
        <v>0</v>
      </c>
      <c r="K355" s="43">
        <f t="shared" si="7"/>
        <v>0.84980789381767374</v>
      </c>
      <c r="L355" s="38">
        <f t="shared" si="486"/>
        <v>243.3</v>
      </c>
      <c r="M355" s="38">
        <f t="shared" ref="M355" si="487">M356+M357</f>
        <v>243.3</v>
      </c>
      <c r="N355" s="38">
        <f t="shared" ref="N355" si="488">N356+N357</f>
        <v>0</v>
      </c>
      <c r="O355" s="38">
        <f t="shared" ref="O355" si="489">O356+O357</f>
        <v>0</v>
      </c>
      <c r="P355" s="43">
        <f t="shared" si="3"/>
        <v>0.84980789381767374</v>
      </c>
      <c r="Q355" s="57"/>
    </row>
    <row r="356" spans="1:17" s="1" customFormat="1" ht="138.75" x14ac:dyDescent="0.25">
      <c r="A356" s="69" t="s">
        <v>1145</v>
      </c>
      <c r="B356" s="54" t="s">
        <v>403</v>
      </c>
      <c r="C356" s="38">
        <f t="shared" ref="C356" si="490">D356+E356+F356</f>
        <v>187</v>
      </c>
      <c r="D356" s="38">
        <v>187</v>
      </c>
      <c r="E356" s="38">
        <v>0</v>
      </c>
      <c r="F356" s="38">
        <v>0</v>
      </c>
      <c r="G356" s="79">
        <f t="shared" ref="G356" si="491">H356+I356+J356</f>
        <v>144</v>
      </c>
      <c r="H356" s="79">
        <v>144</v>
      </c>
      <c r="I356" s="79">
        <v>0</v>
      </c>
      <c r="J356" s="79">
        <v>0</v>
      </c>
      <c r="K356" s="43">
        <f t="shared" si="7"/>
        <v>0.77005347593582885</v>
      </c>
      <c r="L356" s="38">
        <f t="shared" ref="L356" si="492">M356+N356+O356</f>
        <v>144</v>
      </c>
      <c r="M356" s="38">
        <v>144</v>
      </c>
      <c r="N356" s="38">
        <v>0</v>
      </c>
      <c r="O356" s="38">
        <v>0</v>
      </c>
      <c r="P356" s="43">
        <f t="shared" si="3"/>
        <v>0.77005347593582885</v>
      </c>
      <c r="Q356" s="57" t="s">
        <v>1100</v>
      </c>
    </row>
    <row r="357" spans="1:17" s="1" customFormat="1" ht="83.25" x14ac:dyDescent="0.25">
      <c r="A357" s="69" t="s">
        <v>1146</v>
      </c>
      <c r="B357" s="54" t="s">
        <v>404</v>
      </c>
      <c r="C357" s="38">
        <f t="shared" ref="C357" si="493">D357+E357+F357</f>
        <v>99.3</v>
      </c>
      <c r="D357" s="38">
        <v>99.3</v>
      </c>
      <c r="E357" s="38">
        <v>0</v>
      </c>
      <c r="F357" s="38">
        <v>0</v>
      </c>
      <c r="G357" s="79">
        <f t="shared" ref="G357" si="494">H357+I357+J357</f>
        <v>99.3</v>
      </c>
      <c r="H357" s="79">
        <v>99.3</v>
      </c>
      <c r="I357" s="79">
        <v>0</v>
      </c>
      <c r="J357" s="79">
        <v>0</v>
      </c>
      <c r="K357" s="43">
        <f t="shared" si="7"/>
        <v>1</v>
      </c>
      <c r="L357" s="38">
        <f t="shared" ref="L357" si="495">M357+N357+O357</f>
        <v>99.3</v>
      </c>
      <c r="M357" s="38">
        <v>99.3</v>
      </c>
      <c r="N357" s="38">
        <v>0</v>
      </c>
      <c r="O357" s="38">
        <v>0</v>
      </c>
      <c r="P357" s="43">
        <f t="shared" si="3"/>
        <v>1</v>
      </c>
      <c r="Q357" s="57"/>
    </row>
    <row r="358" spans="1:17" s="1" customFormat="1" ht="277.5" x14ac:dyDescent="0.25">
      <c r="A358" s="69" t="s">
        <v>1031</v>
      </c>
      <c r="B358" s="53" t="s">
        <v>1026</v>
      </c>
      <c r="C358" s="38">
        <f>C359+C360+C361</f>
        <v>801.7</v>
      </c>
      <c r="D358" s="38">
        <f t="shared" ref="D358:O358" si="496">D359+D360+D361</f>
        <v>801.7</v>
      </c>
      <c r="E358" s="38">
        <f t="shared" si="496"/>
        <v>0</v>
      </c>
      <c r="F358" s="38">
        <f t="shared" si="496"/>
        <v>0</v>
      </c>
      <c r="G358" s="79">
        <f t="shared" si="496"/>
        <v>758.7</v>
      </c>
      <c r="H358" s="79">
        <f t="shared" si="496"/>
        <v>758.7</v>
      </c>
      <c r="I358" s="79">
        <f t="shared" si="496"/>
        <v>0</v>
      </c>
      <c r="J358" s="79">
        <f t="shared" si="496"/>
        <v>0</v>
      </c>
      <c r="K358" s="43">
        <f t="shared" si="7"/>
        <v>0.94636397654983162</v>
      </c>
      <c r="L358" s="38">
        <f t="shared" si="496"/>
        <v>758.7</v>
      </c>
      <c r="M358" s="38">
        <f t="shared" si="496"/>
        <v>758.7</v>
      </c>
      <c r="N358" s="38">
        <f t="shared" si="496"/>
        <v>0</v>
      </c>
      <c r="O358" s="38">
        <f t="shared" si="496"/>
        <v>0</v>
      </c>
      <c r="P358" s="43">
        <f t="shared" si="3"/>
        <v>0.94636397654983162</v>
      </c>
      <c r="Q358" s="57"/>
    </row>
    <row r="359" spans="1:17" s="1" customFormat="1" ht="83.25" x14ac:dyDescent="0.25">
      <c r="A359" s="69" t="s">
        <v>1157</v>
      </c>
      <c r="B359" s="54" t="s">
        <v>405</v>
      </c>
      <c r="C359" s="38">
        <f t="shared" ref="C359" si="497">D359+E359+F359</f>
        <v>407.7</v>
      </c>
      <c r="D359" s="38">
        <v>407.7</v>
      </c>
      <c r="E359" s="38">
        <v>0</v>
      </c>
      <c r="F359" s="38">
        <v>0</v>
      </c>
      <c r="G359" s="79">
        <f t="shared" ref="G359" si="498">H359+I359+J359</f>
        <v>407.7</v>
      </c>
      <c r="H359" s="79">
        <v>407.7</v>
      </c>
      <c r="I359" s="79">
        <v>0</v>
      </c>
      <c r="J359" s="79">
        <v>0</v>
      </c>
      <c r="K359" s="43">
        <f t="shared" si="7"/>
        <v>1</v>
      </c>
      <c r="L359" s="38">
        <f t="shared" ref="L359" si="499">M359+N359+O359</f>
        <v>407.7</v>
      </c>
      <c r="M359" s="38">
        <v>407.7</v>
      </c>
      <c r="N359" s="38">
        <v>0</v>
      </c>
      <c r="O359" s="38">
        <v>0</v>
      </c>
      <c r="P359" s="43">
        <f t="shared" si="3"/>
        <v>1</v>
      </c>
      <c r="Q359" s="57"/>
    </row>
    <row r="360" spans="1:17" s="1" customFormat="1" ht="111" x14ac:dyDescent="0.25">
      <c r="A360" s="69" t="s">
        <v>1169</v>
      </c>
      <c r="B360" s="54" t="s">
        <v>406</v>
      </c>
      <c r="C360" s="38">
        <f t="shared" ref="C360" si="500">D360+E360+F360</f>
        <v>94</v>
      </c>
      <c r="D360" s="38">
        <v>94</v>
      </c>
      <c r="E360" s="38">
        <v>0</v>
      </c>
      <c r="F360" s="38">
        <v>0</v>
      </c>
      <c r="G360" s="79">
        <f t="shared" ref="G360" si="501">H360+I360+J360</f>
        <v>94</v>
      </c>
      <c r="H360" s="79">
        <v>94</v>
      </c>
      <c r="I360" s="79">
        <v>0</v>
      </c>
      <c r="J360" s="79">
        <v>0</v>
      </c>
      <c r="K360" s="43">
        <f t="shared" si="7"/>
        <v>1</v>
      </c>
      <c r="L360" s="38">
        <f t="shared" ref="L360" si="502">M360+N360+O360</f>
        <v>94</v>
      </c>
      <c r="M360" s="38">
        <v>94</v>
      </c>
      <c r="N360" s="38">
        <v>0</v>
      </c>
      <c r="O360" s="38">
        <v>0</v>
      </c>
      <c r="P360" s="43">
        <f t="shared" si="3"/>
        <v>1</v>
      </c>
      <c r="Q360" s="57"/>
    </row>
    <row r="361" spans="1:17" s="1" customFormat="1" ht="83.25" x14ac:dyDescent="0.25">
      <c r="A361" s="69" t="s">
        <v>1158</v>
      </c>
      <c r="B361" s="54" t="s">
        <v>407</v>
      </c>
      <c r="C361" s="38">
        <f t="shared" ref="C361" si="503">D361+E361+F361</f>
        <v>300</v>
      </c>
      <c r="D361" s="38">
        <v>300</v>
      </c>
      <c r="E361" s="38">
        <v>0</v>
      </c>
      <c r="F361" s="38">
        <v>0</v>
      </c>
      <c r="G361" s="79">
        <f t="shared" ref="G361" si="504">H361+I361+J361</f>
        <v>257</v>
      </c>
      <c r="H361" s="79">
        <v>257</v>
      </c>
      <c r="I361" s="79">
        <v>0</v>
      </c>
      <c r="J361" s="79">
        <v>0</v>
      </c>
      <c r="K361" s="43">
        <f t="shared" si="7"/>
        <v>0.85666666666666669</v>
      </c>
      <c r="L361" s="38">
        <f t="shared" ref="L361" si="505">M361+N361+O361</f>
        <v>257</v>
      </c>
      <c r="M361" s="38">
        <v>257</v>
      </c>
      <c r="N361" s="38">
        <v>0</v>
      </c>
      <c r="O361" s="38">
        <v>0</v>
      </c>
      <c r="P361" s="43">
        <f t="shared" si="3"/>
        <v>0.85666666666666669</v>
      </c>
      <c r="Q361" s="57" t="s">
        <v>1100</v>
      </c>
    </row>
    <row r="362" spans="1:17" s="1" customFormat="1" ht="249.75" x14ac:dyDescent="0.25">
      <c r="A362" s="69" t="s">
        <v>1033</v>
      </c>
      <c r="B362" s="53" t="s">
        <v>408</v>
      </c>
      <c r="C362" s="38">
        <f>C363+C364</f>
        <v>364</v>
      </c>
      <c r="D362" s="38">
        <f t="shared" ref="D362:L362" si="506">D363+D364</f>
        <v>364</v>
      </c>
      <c r="E362" s="38">
        <f t="shared" si="506"/>
        <v>0</v>
      </c>
      <c r="F362" s="38">
        <f t="shared" si="506"/>
        <v>0</v>
      </c>
      <c r="G362" s="79">
        <f t="shared" si="506"/>
        <v>364</v>
      </c>
      <c r="H362" s="79">
        <f t="shared" si="506"/>
        <v>364</v>
      </c>
      <c r="I362" s="79">
        <f t="shared" si="506"/>
        <v>0</v>
      </c>
      <c r="J362" s="79">
        <f t="shared" si="506"/>
        <v>0</v>
      </c>
      <c r="K362" s="43">
        <f t="shared" si="7"/>
        <v>1</v>
      </c>
      <c r="L362" s="38">
        <f t="shared" si="506"/>
        <v>364</v>
      </c>
      <c r="M362" s="38">
        <f t="shared" ref="M362" si="507">M363+M364</f>
        <v>364</v>
      </c>
      <c r="N362" s="38">
        <f t="shared" ref="N362" si="508">N363+N364</f>
        <v>0</v>
      </c>
      <c r="O362" s="38">
        <f t="shared" ref="O362" si="509">O363+O364</f>
        <v>0</v>
      </c>
      <c r="P362" s="43">
        <f t="shared" si="3"/>
        <v>1</v>
      </c>
      <c r="Q362" s="57"/>
    </row>
    <row r="363" spans="1:17" s="1" customFormat="1" ht="111" x14ac:dyDescent="0.25">
      <c r="A363" s="69" t="s">
        <v>1170</v>
      </c>
      <c r="B363" s="54" t="s">
        <v>409</v>
      </c>
      <c r="C363" s="38">
        <f t="shared" ref="C363" si="510">D363+E363+F363</f>
        <v>364</v>
      </c>
      <c r="D363" s="38">
        <v>364</v>
      </c>
      <c r="E363" s="38">
        <v>0</v>
      </c>
      <c r="F363" s="38">
        <v>0</v>
      </c>
      <c r="G363" s="79">
        <f t="shared" ref="G363" si="511">H363+I363+J363</f>
        <v>364</v>
      </c>
      <c r="H363" s="79">
        <v>364</v>
      </c>
      <c r="I363" s="79">
        <v>0</v>
      </c>
      <c r="J363" s="79">
        <v>0</v>
      </c>
      <c r="K363" s="43">
        <f t="shared" si="7"/>
        <v>1</v>
      </c>
      <c r="L363" s="38">
        <f t="shared" ref="L363" si="512">M363+N363+O363</f>
        <v>364</v>
      </c>
      <c r="M363" s="38">
        <v>364</v>
      </c>
      <c r="N363" s="38">
        <v>0</v>
      </c>
      <c r="O363" s="38">
        <v>0</v>
      </c>
      <c r="P363" s="43">
        <f t="shared" si="3"/>
        <v>1</v>
      </c>
      <c r="Q363" s="57"/>
    </row>
    <row r="364" spans="1:17" s="1" customFormat="1" ht="83.25" x14ac:dyDescent="0.25">
      <c r="A364" s="69" t="s">
        <v>1171</v>
      </c>
      <c r="B364" s="54" t="s">
        <v>410</v>
      </c>
      <c r="C364" s="38">
        <f t="shared" ref="C364" si="513">D364+E364+F364</f>
        <v>0</v>
      </c>
      <c r="D364" s="38">
        <v>0</v>
      </c>
      <c r="E364" s="38">
        <v>0</v>
      </c>
      <c r="F364" s="38">
        <v>0</v>
      </c>
      <c r="G364" s="79">
        <f t="shared" ref="G364" si="514">H364+I364+J364</f>
        <v>0</v>
      </c>
      <c r="H364" s="79">
        <v>0</v>
      </c>
      <c r="I364" s="79">
        <v>0</v>
      </c>
      <c r="J364" s="79">
        <v>0</v>
      </c>
      <c r="K364" s="43" t="s">
        <v>33</v>
      </c>
      <c r="L364" s="38">
        <f t="shared" ref="L364" si="515">M364+N364+O364</f>
        <v>0</v>
      </c>
      <c r="M364" s="38">
        <v>0</v>
      </c>
      <c r="N364" s="38">
        <v>0</v>
      </c>
      <c r="O364" s="38">
        <v>0</v>
      </c>
      <c r="P364" s="43" t="s">
        <v>33</v>
      </c>
      <c r="Q364" s="57"/>
    </row>
    <row r="365" spans="1:17" s="1" customFormat="1" ht="55.5" x14ac:dyDescent="0.25">
      <c r="A365" s="69" t="s">
        <v>1172</v>
      </c>
      <c r="B365" s="53" t="s">
        <v>411</v>
      </c>
      <c r="C365" s="38">
        <f>C366</f>
        <v>2226</v>
      </c>
      <c r="D365" s="38">
        <f t="shared" ref="D365:L365" si="516">D366</f>
        <v>2226</v>
      </c>
      <c r="E365" s="38">
        <f t="shared" si="516"/>
        <v>0</v>
      </c>
      <c r="F365" s="38">
        <f t="shared" si="516"/>
        <v>0</v>
      </c>
      <c r="G365" s="79">
        <f t="shared" si="516"/>
        <v>1440</v>
      </c>
      <c r="H365" s="79">
        <f t="shared" si="516"/>
        <v>1440</v>
      </c>
      <c r="I365" s="79">
        <f t="shared" si="516"/>
        <v>0</v>
      </c>
      <c r="J365" s="79">
        <f t="shared" si="516"/>
        <v>0</v>
      </c>
      <c r="K365" s="43">
        <f t="shared" ref="K365:K384" si="517">G365/C365</f>
        <v>0.64690026954177893</v>
      </c>
      <c r="L365" s="38">
        <f t="shared" si="516"/>
        <v>1440</v>
      </c>
      <c r="M365" s="38">
        <f t="shared" ref="M365" si="518">M366</f>
        <v>1440</v>
      </c>
      <c r="N365" s="38">
        <f t="shared" ref="N365" si="519">N366</f>
        <v>0</v>
      </c>
      <c r="O365" s="38">
        <f t="shared" ref="O365" si="520">O366</f>
        <v>0</v>
      </c>
      <c r="P365" s="43">
        <f t="shared" si="3"/>
        <v>0.64690026954177893</v>
      </c>
      <c r="Q365" s="57"/>
    </row>
    <row r="366" spans="1:17" s="1" customFormat="1" ht="111" x14ac:dyDescent="0.25">
      <c r="A366" s="69" t="s">
        <v>1173</v>
      </c>
      <c r="B366" s="54" t="s">
        <v>412</v>
      </c>
      <c r="C366" s="38">
        <f t="shared" ref="C366" si="521">D366+E366+F366</f>
        <v>2226</v>
      </c>
      <c r="D366" s="38">
        <v>2226</v>
      </c>
      <c r="E366" s="38">
        <v>0</v>
      </c>
      <c r="F366" s="38">
        <v>0</v>
      </c>
      <c r="G366" s="79">
        <f t="shared" ref="G366" si="522">H366+I366+J366</f>
        <v>1440</v>
      </c>
      <c r="H366" s="79">
        <v>1440</v>
      </c>
      <c r="I366" s="79">
        <v>0</v>
      </c>
      <c r="J366" s="79">
        <v>0</v>
      </c>
      <c r="K366" s="43">
        <f t="shared" si="517"/>
        <v>0.64690026954177893</v>
      </c>
      <c r="L366" s="38">
        <f t="shared" ref="L366" si="523">M366+N366+O366</f>
        <v>1440</v>
      </c>
      <c r="M366" s="38">
        <v>1440</v>
      </c>
      <c r="N366" s="38">
        <v>0</v>
      </c>
      <c r="O366" s="38">
        <v>0</v>
      </c>
      <c r="P366" s="43">
        <f t="shared" ref="P366:P384" si="524">L366/C366</f>
        <v>0.64690026954177893</v>
      </c>
      <c r="Q366" s="57" t="s">
        <v>1414</v>
      </c>
    </row>
    <row r="367" spans="1:17" s="1" customFormat="1" ht="54" x14ac:dyDescent="0.25">
      <c r="A367" s="69" t="s">
        <v>1137</v>
      </c>
      <c r="B367" s="46" t="s">
        <v>413</v>
      </c>
      <c r="C367" s="40">
        <f>C368+C372+C376</f>
        <v>1703</v>
      </c>
      <c r="D367" s="40">
        <f t="shared" ref="D367:L367" si="525">D368+D372+D376</f>
        <v>1703</v>
      </c>
      <c r="E367" s="40">
        <f t="shared" si="525"/>
        <v>0</v>
      </c>
      <c r="F367" s="40">
        <f t="shared" si="525"/>
        <v>0</v>
      </c>
      <c r="G367" s="76">
        <f t="shared" si="525"/>
        <v>987.15</v>
      </c>
      <c r="H367" s="76">
        <f t="shared" si="525"/>
        <v>987.15</v>
      </c>
      <c r="I367" s="76">
        <f t="shared" si="525"/>
        <v>0</v>
      </c>
      <c r="J367" s="76">
        <f t="shared" si="525"/>
        <v>0</v>
      </c>
      <c r="K367" s="43">
        <f t="shared" si="517"/>
        <v>0.57965355255431594</v>
      </c>
      <c r="L367" s="40">
        <f t="shared" si="525"/>
        <v>987.15</v>
      </c>
      <c r="M367" s="40">
        <f t="shared" ref="M367" si="526">M368+M372+M376</f>
        <v>987.15</v>
      </c>
      <c r="N367" s="40">
        <f t="shared" ref="N367" si="527">N368+N372+N376</f>
        <v>0</v>
      </c>
      <c r="O367" s="40">
        <f t="shared" ref="O367" si="528">O368+O372+O376</f>
        <v>0</v>
      </c>
      <c r="P367" s="43">
        <f t="shared" si="524"/>
        <v>0.57965355255431594</v>
      </c>
      <c r="Q367" s="57"/>
    </row>
    <row r="368" spans="1:17" s="1" customFormat="1" ht="55.5" x14ac:dyDescent="0.25">
      <c r="A368" s="69" t="s">
        <v>1058</v>
      </c>
      <c r="B368" s="53" t="s">
        <v>414</v>
      </c>
      <c r="C368" s="38">
        <f>C369+C370+C371</f>
        <v>500</v>
      </c>
      <c r="D368" s="38">
        <f t="shared" ref="D368:L368" si="529">D369+D370+D371</f>
        <v>500</v>
      </c>
      <c r="E368" s="38">
        <f t="shared" si="529"/>
        <v>0</v>
      </c>
      <c r="F368" s="38">
        <f t="shared" si="529"/>
        <v>0</v>
      </c>
      <c r="G368" s="79">
        <f t="shared" si="529"/>
        <v>295.99</v>
      </c>
      <c r="H368" s="79">
        <f t="shared" si="529"/>
        <v>295.99</v>
      </c>
      <c r="I368" s="79">
        <f t="shared" si="529"/>
        <v>0</v>
      </c>
      <c r="J368" s="79">
        <f t="shared" si="529"/>
        <v>0</v>
      </c>
      <c r="K368" s="43">
        <f t="shared" si="517"/>
        <v>0.59198000000000006</v>
      </c>
      <c r="L368" s="38">
        <f t="shared" si="529"/>
        <v>295.99</v>
      </c>
      <c r="M368" s="38">
        <f t="shared" ref="M368" si="530">M369+M370+M371</f>
        <v>295.99</v>
      </c>
      <c r="N368" s="38">
        <f t="shared" ref="N368" si="531">N369+N370+N371</f>
        <v>0</v>
      </c>
      <c r="O368" s="38">
        <f t="shared" ref="O368" si="532">O369+O370+O371</f>
        <v>0</v>
      </c>
      <c r="P368" s="43">
        <f t="shared" si="524"/>
        <v>0.59198000000000006</v>
      </c>
      <c r="Q368" s="57"/>
    </row>
    <row r="369" spans="1:17" s="1" customFormat="1" ht="83.25" x14ac:dyDescent="0.25">
      <c r="A369" s="69" t="s">
        <v>1174</v>
      </c>
      <c r="B369" s="54" t="s">
        <v>415</v>
      </c>
      <c r="C369" s="38">
        <f t="shared" ref="C369" si="533">D369+E369+F369</f>
        <v>250</v>
      </c>
      <c r="D369" s="38">
        <v>250</v>
      </c>
      <c r="E369" s="38">
        <v>0</v>
      </c>
      <c r="F369" s="38">
        <v>0</v>
      </c>
      <c r="G369" s="79">
        <f t="shared" ref="G369" si="534">H369+I369+J369</f>
        <v>237.49</v>
      </c>
      <c r="H369" s="79">
        <v>237.49</v>
      </c>
      <c r="I369" s="79">
        <v>0</v>
      </c>
      <c r="J369" s="79">
        <v>0</v>
      </c>
      <c r="K369" s="43">
        <f t="shared" si="517"/>
        <v>0.94996000000000003</v>
      </c>
      <c r="L369" s="38">
        <f t="shared" ref="L369" si="535">M369+N369+O369</f>
        <v>237.49</v>
      </c>
      <c r="M369" s="38">
        <v>237.49</v>
      </c>
      <c r="N369" s="38">
        <v>0</v>
      </c>
      <c r="O369" s="38">
        <v>0</v>
      </c>
      <c r="P369" s="43">
        <f t="shared" si="524"/>
        <v>0.94996000000000003</v>
      </c>
      <c r="Q369" s="57" t="s">
        <v>1100</v>
      </c>
    </row>
    <row r="370" spans="1:17" s="1" customFormat="1" ht="138.75" x14ac:dyDescent="0.25">
      <c r="A370" s="69" t="s">
        <v>1175</v>
      </c>
      <c r="B370" s="54" t="s">
        <v>416</v>
      </c>
      <c r="C370" s="38">
        <f t="shared" ref="C370" si="536">D370+E370+F370</f>
        <v>100</v>
      </c>
      <c r="D370" s="38">
        <v>100</v>
      </c>
      <c r="E370" s="38">
        <v>0</v>
      </c>
      <c r="F370" s="38">
        <v>0</v>
      </c>
      <c r="G370" s="79">
        <f t="shared" ref="G370" si="537">H370+I370+J370</f>
        <v>58.5</v>
      </c>
      <c r="H370" s="79">
        <v>58.5</v>
      </c>
      <c r="I370" s="79">
        <v>0</v>
      </c>
      <c r="J370" s="79">
        <v>0</v>
      </c>
      <c r="K370" s="43">
        <f t="shared" si="517"/>
        <v>0.58499999999999996</v>
      </c>
      <c r="L370" s="38">
        <f t="shared" ref="L370" si="538">M370+N370+O370</f>
        <v>58.5</v>
      </c>
      <c r="M370" s="38">
        <v>58.5</v>
      </c>
      <c r="N370" s="38">
        <v>0</v>
      </c>
      <c r="O370" s="38">
        <v>0</v>
      </c>
      <c r="P370" s="43">
        <f t="shared" si="524"/>
        <v>0.58499999999999996</v>
      </c>
      <c r="Q370" s="57" t="s">
        <v>1027</v>
      </c>
    </row>
    <row r="371" spans="1:17" s="1" customFormat="1" ht="138.75" x14ac:dyDescent="0.25">
      <c r="A371" s="69" t="s">
        <v>1176</v>
      </c>
      <c r="B371" s="54" t="s">
        <v>417</v>
      </c>
      <c r="C371" s="38">
        <f t="shared" ref="C371" si="539">D371+E371+F371</f>
        <v>150</v>
      </c>
      <c r="D371" s="38">
        <v>150</v>
      </c>
      <c r="E371" s="38">
        <v>0</v>
      </c>
      <c r="F371" s="38">
        <v>0</v>
      </c>
      <c r="G371" s="79">
        <f t="shared" ref="G371" si="540">H371+I371+J371</f>
        <v>0</v>
      </c>
      <c r="H371" s="79">
        <v>0</v>
      </c>
      <c r="I371" s="79">
        <v>0</v>
      </c>
      <c r="J371" s="79">
        <v>0</v>
      </c>
      <c r="K371" s="43">
        <f t="shared" si="517"/>
        <v>0</v>
      </c>
      <c r="L371" s="38">
        <f t="shared" ref="L371" si="541">M371+N371+O371</f>
        <v>0</v>
      </c>
      <c r="M371" s="38">
        <v>0</v>
      </c>
      <c r="N371" s="38">
        <v>0</v>
      </c>
      <c r="O371" s="38">
        <v>0</v>
      </c>
      <c r="P371" s="43">
        <f t="shared" si="524"/>
        <v>0</v>
      </c>
      <c r="Q371" s="57" t="s">
        <v>1027</v>
      </c>
    </row>
    <row r="372" spans="1:17" s="1" customFormat="1" ht="55.5" x14ac:dyDescent="0.25">
      <c r="A372" s="69" t="s">
        <v>1101</v>
      </c>
      <c r="B372" s="53" t="s">
        <v>418</v>
      </c>
      <c r="C372" s="38">
        <f>C373+C374+C375</f>
        <v>715</v>
      </c>
      <c r="D372" s="38">
        <f t="shared" ref="D372:L372" si="542">D373+D374+D375</f>
        <v>715</v>
      </c>
      <c r="E372" s="38">
        <f t="shared" si="542"/>
        <v>0</v>
      </c>
      <c r="F372" s="38">
        <f t="shared" si="542"/>
        <v>0</v>
      </c>
      <c r="G372" s="79">
        <f t="shared" si="542"/>
        <v>203.16</v>
      </c>
      <c r="H372" s="79">
        <f t="shared" si="542"/>
        <v>203.16</v>
      </c>
      <c r="I372" s="79">
        <f t="shared" si="542"/>
        <v>0</v>
      </c>
      <c r="J372" s="79">
        <f t="shared" si="542"/>
        <v>0</v>
      </c>
      <c r="K372" s="43">
        <f t="shared" si="517"/>
        <v>0.28413986013986015</v>
      </c>
      <c r="L372" s="38">
        <f t="shared" si="542"/>
        <v>203.16</v>
      </c>
      <c r="M372" s="38">
        <f t="shared" ref="M372" si="543">M373+M374+M375</f>
        <v>203.16</v>
      </c>
      <c r="N372" s="38">
        <f t="shared" ref="N372" si="544">N373+N374+N375</f>
        <v>0</v>
      </c>
      <c r="O372" s="38">
        <f t="shared" ref="O372" si="545">O373+O374+O375</f>
        <v>0</v>
      </c>
      <c r="P372" s="43">
        <f t="shared" si="524"/>
        <v>0.28413986013986015</v>
      </c>
      <c r="Q372" s="57"/>
    </row>
    <row r="373" spans="1:17" s="1" customFormat="1" ht="111" x14ac:dyDescent="0.25">
      <c r="A373" s="69" t="s">
        <v>1177</v>
      </c>
      <c r="B373" s="54" t="s">
        <v>419</v>
      </c>
      <c r="C373" s="38">
        <f t="shared" ref="C373" si="546">D373+E373+F373</f>
        <v>200</v>
      </c>
      <c r="D373" s="38">
        <v>200</v>
      </c>
      <c r="E373" s="38">
        <v>0</v>
      </c>
      <c r="F373" s="38">
        <v>0</v>
      </c>
      <c r="G373" s="79">
        <f t="shared" ref="G373" si="547">H373+I373+J373</f>
        <v>199.98</v>
      </c>
      <c r="H373" s="79">
        <v>199.98</v>
      </c>
      <c r="I373" s="79">
        <v>0</v>
      </c>
      <c r="J373" s="79">
        <v>0</v>
      </c>
      <c r="K373" s="43">
        <f t="shared" si="517"/>
        <v>0.9998999999999999</v>
      </c>
      <c r="L373" s="38">
        <f t="shared" ref="L373" si="548">M373+N373+O373</f>
        <v>199.98</v>
      </c>
      <c r="M373" s="38">
        <v>199.98</v>
      </c>
      <c r="N373" s="38">
        <v>0</v>
      </c>
      <c r="O373" s="38">
        <v>0</v>
      </c>
      <c r="P373" s="43">
        <f t="shared" si="524"/>
        <v>0.9998999999999999</v>
      </c>
      <c r="Q373" s="57"/>
    </row>
    <row r="374" spans="1:17" s="1" customFormat="1" ht="83.25" x14ac:dyDescent="0.25">
      <c r="A374" s="69" t="s">
        <v>1178</v>
      </c>
      <c r="B374" s="54" t="s">
        <v>420</v>
      </c>
      <c r="C374" s="38">
        <f t="shared" ref="C374" si="549">D374+E374+F374</f>
        <v>15</v>
      </c>
      <c r="D374" s="38">
        <v>15</v>
      </c>
      <c r="E374" s="38">
        <v>0</v>
      </c>
      <c r="F374" s="38">
        <v>0</v>
      </c>
      <c r="G374" s="79">
        <f t="shared" ref="G374" si="550">H374+I374+J374</f>
        <v>0</v>
      </c>
      <c r="H374" s="79">
        <v>0</v>
      </c>
      <c r="I374" s="79">
        <v>0</v>
      </c>
      <c r="J374" s="79">
        <v>0</v>
      </c>
      <c r="K374" s="43">
        <f t="shared" si="517"/>
        <v>0</v>
      </c>
      <c r="L374" s="38">
        <f t="shared" ref="L374" si="551">M374+N374+O374</f>
        <v>0</v>
      </c>
      <c r="M374" s="38">
        <v>0</v>
      </c>
      <c r="N374" s="38">
        <v>0</v>
      </c>
      <c r="O374" s="38">
        <v>0</v>
      </c>
      <c r="P374" s="43">
        <f t="shared" si="524"/>
        <v>0</v>
      </c>
      <c r="Q374" s="57" t="s">
        <v>1413</v>
      </c>
    </row>
    <row r="375" spans="1:17" s="1" customFormat="1" ht="55.5" x14ac:dyDescent="0.25">
      <c r="A375" s="69" t="s">
        <v>1179</v>
      </c>
      <c r="B375" s="54" t="s">
        <v>421</v>
      </c>
      <c r="C375" s="38">
        <f t="shared" ref="C375" si="552">D375+E375+F375</f>
        <v>500</v>
      </c>
      <c r="D375" s="38">
        <v>500</v>
      </c>
      <c r="E375" s="38">
        <v>0</v>
      </c>
      <c r="F375" s="38">
        <v>0</v>
      </c>
      <c r="G375" s="79">
        <f t="shared" ref="G375" si="553">H375+I375+J375</f>
        <v>3.18</v>
      </c>
      <c r="H375" s="79">
        <v>3.18</v>
      </c>
      <c r="I375" s="79">
        <v>0</v>
      </c>
      <c r="J375" s="79">
        <v>0</v>
      </c>
      <c r="K375" s="43">
        <f t="shared" si="517"/>
        <v>6.3600000000000002E-3</v>
      </c>
      <c r="L375" s="38">
        <f t="shared" ref="L375" si="554">M375+N375+O375</f>
        <v>3.18</v>
      </c>
      <c r="M375" s="38">
        <v>3.18</v>
      </c>
      <c r="N375" s="38">
        <v>0</v>
      </c>
      <c r="O375" s="38">
        <v>0</v>
      </c>
      <c r="P375" s="43">
        <f t="shared" si="524"/>
        <v>6.3600000000000002E-3</v>
      </c>
      <c r="Q375" s="57" t="s">
        <v>272</v>
      </c>
    </row>
    <row r="376" spans="1:17" s="1" customFormat="1" ht="55.5" x14ac:dyDescent="0.25">
      <c r="A376" s="69" t="s">
        <v>1102</v>
      </c>
      <c r="B376" s="53" t="s">
        <v>422</v>
      </c>
      <c r="C376" s="38">
        <f>C378+C377</f>
        <v>488</v>
      </c>
      <c r="D376" s="38">
        <f t="shared" ref="D376:L376" si="555">D378+D377</f>
        <v>488</v>
      </c>
      <c r="E376" s="38">
        <f t="shared" si="555"/>
        <v>0</v>
      </c>
      <c r="F376" s="38">
        <f t="shared" si="555"/>
        <v>0</v>
      </c>
      <c r="G376" s="79">
        <f t="shared" si="555"/>
        <v>488</v>
      </c>
      <c r="H376" s="79">
        <f t="shared" si="555"/>
        <v>488</v>
      </c>
      <c r="I376" s="79">
        <f t="shared" si="555"/>
        <v>0</v>
      </c>
      <c r="J376" s="79">
        <f t="shared" si="555"/>
        <v>0</v>
      </c>
      <c r="K376" s="43">
        <f t="shared" si="517"/>
        <v>1</v>
      </c>
      <c r="L376" s="38">
        <f t="shared" si="555"/>
        <v>488</v>
      </c>
      <c r="M376" s="38">
        <f t="shared" ref="M376" si="556">M378+M377</f>
        <v>488</v>
      </c>
      <c r="N376" s="38">
        <f t="shared" ref="N376" si="557">N378+N377</f>
        <v>0</v>
      </c>
      <c r="O376" s="38">
        <f t="shared" ref="O376" si="558">O378+O377</f>
        <v>0</v>
      </c>
      <c r="P376" s="43">
        <f t="shared" si="524"/>
        <v>1</v>
      </c>
      <c r="Q376" s="57"/>
    </row>
    <row r="377" spans="1:17" s="1" customFormat="1" ht="55.5" x14ac:dyDescent="0.25">
      <c r="A377" s="69" t="s">
        <v>1103</v>
      </c>
      <c r="B377" s="54" t="s">
        <v>423</v>
      </c>
      <c r="C377" s="38">
        <f t="shared" ref="C377" si="559">D377+E377+F377</f>
        <v>250</v>
      </c>
      <c r="D377" s="38">
        <v>250</v>
      </c>
      <c r="E377" s="38">
        <v>0</v>
      </c>
      <c r="F377" s="38">
        <v>0</v>
      </c>
      <c r="G377" s="79">
        <f t="shared" ref="G377" si="560">H377+I377+J377</f>
        <v>250</v>
      </c>
      <c r="H377" s="79">
        <v>250</v>
      </c>
      <c r="I377" s="79">
        <v>0</v>
      </c>
      <c r="J377" s="79">
        <v>0</v>
      </c>
      <c r="K377" s="43">
        <f t="shared" si="517"/>
        <v>1</v>
      </c>
      <c r="L377" s="38">
        <f t="shared" ref="L377" si="561">M377+N377+O377</f>
        <v>250</v>
      </c>
      <c r="M377" s="38">
        <v>250</v>
      </c>
      <c r="N377" s="38">
        <v>0</v>
      </c>
      <c r="O377" s="38">
        <v>0</v>
      </c>
      <c r="P377" s="43">
        <f t="shared" si="524"/>
        <v>1</v>
      </c>
      <c r="Q377" s="57"/>
    </row>
    <row r="378" spans="1:17" s="1" customFormat="1" ht="83.25" x14ac:dyDescent="0.25">
      <c r="A378" s="69" t="s">
        <v>1107</v>
      </c>
      <c r="B378" s="54" t="s">
        <v>424</v>
      </c>
      <c r="C378" s="38">
        <f t="shared" ref="C378" si="562">D378+E378+F378</f>
        <v>238</v>
      </c>
      <c r="D378" s="38">
        <v>238</v>
      </c>
      <c r="E378" s="38">
        <v>0</v>
      </c>
      <c r="F378" s="38">
        <v>0</v>
      </c>
      <c r="G378" s="79">
        <f t="shared" ref="G378" si="563">H378+I378+J378</f>
        <v>238</v>
      </c>
      <c r="H378" s="79">
        <v>238</v>
      </c>
      <c r="I378" s="79">
        <v>0</v>
      </c>
      <c r="J378" s="79">
        <v>0</v>
      </c>
      <c r="K378" s="43">
        <f t="shared" si="517"/>
        <v>1</v>
      </c>
      <c r="L378" s="38">
        <f t="shared" ref="L378" si="564">M378+N378+O378</f>
        <v>238</v>
      </c>
      <c r="M378" s="38">
        <v>238</v>
      </c>
      <c r="N378" s="38">
        <v>0</v>
      </c>
      <c r="O378" s="38">
        <v>0</v>
      </c>
      <c r="P378" s="43">
        <f t="shared" si="524"/>
        <v>1</v>
      </c>
      <c r="Q378" s="57"/>
    </row>
    <row r="379" spans="1:17" s="1" customFormat="1" ht="54" x14ac:dyDescent="0.25">
      <c r="A379" s="69" t="s">
        <v>23</v>
      </c>
      <c r="B379" s="46" t="s">
        <v>425</v>
      </c>
      <c r="C379" s="40">
        <f>C380</f>
        <v>2500</v>
      </c>
      <c r="D379" s="40">
        <f t="shared" ref="D379:L380" si="565">D380</f>
        <v>146</v>
      </c>
      <c r="E379" s="40">
        <f t="shared" si="565"/>
        <v>2354</v>
      </c>
      <c r="F379" s="40">
        <f t="shared" si="565"/>
        <v>0</v>
      </c>
      <c r="G379" s="76">
        <f t="shared" si="565"/>
        <v>0</v>
      </c>
      <c r="H379" s="76">
        <f t="shared" si="565"/>
        <v>0</v>
      </c>
      <c r="I379" s="76">
        <f t="shared" si="565"/>
        <v>0</v>
      </c>
      <c r="J379" s="76">
        <f t="shared" si="565"/>
        <v>0</v>
      </c>
      <c r="K379" s="43">
        <f t="shared" si="517"/>
        <v>0</v>
      </c>
      <c r="L379" s="40">
        <f t="shared" si="565"/>
        <v>0</v>
      </c>
      <c r="M379" s="40">
        <f t="shared" ref="M379:M380" si="566">M380</f>
        <v>0</v>
      </c>
      <c r="N379" s="40">
        <f t="shared" ref="N379:N380" si="567">N380</f>
        <v>0</v>
      </c>
      <c r="O379" s="40">
        <f t="shared" ref="O379:O380" si="568">O380</f>
        <v>0</v>
      </c>
      <c r="P379" s="43">
        <f t="shared" si="524"/>
        <v>0</v>
      </c>
      <c r="Q379" s="57"/>
    </row>
    <row r="380" spans="1:17" s="1" customFormat="1" ht="108" x14ac:dyDescent="0.25">
      <c r="A380" s="69" t="s">
        <v>1136</v>
      </c>
      <c r="B380" s="46" t="s">
        <v>426</v>
      </c>
      <c r="C380" s="40">
        <f>C381</f>
        <v>2500</v>
      </c>
      <c r="D380" s="40">
        <f t="shared" si="565"/>
        <v>146</v>
      </c>
      <c r="E380" s="40">
        <f t="shared" si="565"/>
        <v>2354</v>
      </c>
      <c r="F380" s="40">
        <f t="shared" si="565"/>
        <v>0</v>
      </c>
      <c r="G380" s="76">
        <f t="shared" si="565"/>
        <v>0</v>
      </c>
      <c r="H380" s="76">
        <f t="shared" si="565"/>
        <v>0</v>
      </c>
      <c r="I380" s="76">
        <f t="shared" si="565"/>
        <v>0</v>
      </c>
      <c r="J380" s="76">
        <f t="shared" si="565"/>
        <v>0</v>
      </c>
      <c r="K380" s="43">
        <f t="shared" si="517"/>
        <v>0</v>
      </c>
      <c r="L380" s="40">
        <f t="shared" si="565"/>
        <v>0</v>
      </c>
      <c r="M380" s="40">
        <f t="shared" si="566"/>
        <v>0</v>
      </c>
      <c r="N380" s="40">
        <f t="shared" si="567"/>
        <v>0</v>
      </c>
      <c r="O380" s="40">
        <f t="shared" si="568"/>
        <v>0</v>
      </c>
      <c r="P380" s="43">
        <f t="shared" si="524"/>
        <v>0</v>
      </c>
      <c r="Q380" s="57"/>
    </row>
    <row r="381" spans="1:17" s="1" customFormat="1" ht="111" x14ac:dyDescent="0.25">
      <c r="A381" s="69" t="s">
        <v>1030</v>
      </c>
      <c r="B381" s="53" t="s">
        <v>427</v>
      </c>
      <c r="C381" s="38">
        <f t="shared" ref="C381" si="569">D381+E381+F381</f>
        <v>2500</v>
      </c>
      <c r="D381" s="38">
        <v>146</v>
      </c>
      <c r="E381" s="38">
        <v>2354</v>
      </c>
      <c r="F381" s="38">
        <v>0</v>
      </c>
      <c r="G381" s="79">
        <f t="shared" ref="G381" si="570">H381+I381+J381</f>
        <v>0</v>
      </c>
      <c r="H381" s="79">
        <v>0</v>
      </c>
      <c r="I381" s="79">
        <v>0</v>
      </c>
      <c r="J381" s="79">
        <v>0</v>
      </c>
      <c r="K381" s="43">
        <f t="shared" si="517"/>
        <v>0</v>
      </c>
      <c r="L381" s="38">
        <f t="shared" ref="L381" si="571">M381+N381+O381</f>
        <v>0</v>
      </c>
      <c r="M381" s="38">
        <v>0</v>
      </c>
      <c r="N381" s="38">
        <v>0</v>
      </c>
      <c r="O381" s="38">
        <v>0</v>
      </c>
      <c r="P381" s="43">
        <f t="shared" si="524"/>
        <v>0</v>
      </c>
      <c r="Q381" s="57" t="s">
        <v>1412</v>
      </c>
    </row>
    <row r="382" spans="1:17" s="1" customFormat="1" ht="108" x14ac:dyDescent="0.25">
      <c r="A382" s="69" t="s">
        <v>1135</v>
      </c>
      <c r="B382" s="46" t="s">
        <v>428</v>
      </c>
      <c r="C382" s="40">
        <f>C383</f>
        <v>3499.3</v>
      </c>
      <c r="D382" s="40">
        <f t="shared" ref="D382:L383" si="572">D383</f>
        <v>3499.3</v>
      </c>
      <c r="E382" s="40">
        <f t="shared" si="572"/>
        <v>0</v>
      </c>
      <c r="F382" s="40">
        <f t="shared" si="572"/>
        <v>0</v>
      </c>
      <c r="G382" s="76">
        <f t="shared" si="572"/>
        <v>3000</v>
      </c>
      <c r="H382" s="76">
        <f t="shared" si="572"/>
        <v>3000</v>
      </c>
      <c r="I382" s="76">
        <f t="shared" si="572"/>
        <v>0</v>
      </c>
      <c r="J382" s="76">
        <f t="shared" si="572"/>
        <v>0</v>
      </c>
      <c r="K382" s="43">
        <f t="shared" si="517"/>
        <v>0.85731432000685848</v>
      </c>
      <c r="L382" s="40">
        <f t="shared" si="572"/>
        <v>3000</v>
      </c>
      <c r="M382" s="40">
        <f t="shared" ref="M382:M383" si="573">M383</f>
        <v>3000</v>
      </c>
      <c r="N382" s="40">
        <f t="shared" ref="N382:N383" si="574">N383</f>
        <v>0</v>
      </c>
      <c r="O382" s="40">
        <f t="shared" ref="O382:O383" si="575">O383</f>
        <v>0</v>
      </c>
      <c r="P382" s="43">
        <f t="shared" si="524"/>
        <v>0.85731432000685848</v>
      </c>
      <c r="Q382" s="57"/>
    </row>
    <row r="383" spans="1:17" s="1" customFormat="1" ht="54" x14ac:dyDescent="0.25">
      <c r="A383" s="69" t="s">
        <v>1180</v>
      </c>
      <c r="B383" s="46" t="s">
        <v>429</v>
      </c>
      <c r="C383" s="40">
        <f>C384</f>
        <v>3499.3</v>
      </c>
      <c r="D383" s="40">
        <f t="shared" si="572"/>
        <v>3499.3</v>
      </c>
      <c r="E383" s="40">
        <f t="shared" si="572"/>
        <v>0</v>
      </c>
      <c r="F383" s="40">
        <f t="shared" si="572"/>
        <v>0</v>
      </c>
      <c r="G383" s="76">
        <f t="shared" si="572"/>
        <v>3000</v>
      </c>
      <c r="H383" s="76">
        <f t="shared" si="572"/>
        <v>3000</v>
      </c>
      <c r="I383" s="76">
        <f t="shared" si="572"/>
        <v>0</v>
      </c>
      <c r="J383" s="76">
        <f t="shared" si="572"/>
        <v>0</v>
      </c>
      <c r="K383" s="43">
        <f t="shared" si="517"/>
        <v>0.85731432000685848</v>
      </c>
      <c r="L383" s="40">
        <f t="shared" si="572"/>
        <v>3000</v>
      </c>
      <c r="M383" s="40">
        <f t="shared" si="573"/>
        <v>3000</v>
      </c>
      <c r="N383" s="40">
        <f t="shared" si="574"/>
        <v>0</v>
      </c>
      <c r="O383" s="40">
        <f t="shared" si="575"/>
        <v>0</v>
      </c>
      <c r="P383" s="43">
        <f t="shared" si="524"/>
        <v>0.85731432000685848</v>
      </c>
      <c r="Q383" s="57"/>
    </row>
    <row r="384" spans="1:17" s="1" customFormat="1" ht="55.5" x14ac:dyDescent="0.25">
      <c r="A384" s="69" t="s">
        <v>1181</v>
      </c>
      <c r="B384" s="53" t="s">
        <v>430</v>
      </c>
      <c r="C384" s="38">
        <f t="shared" ref="C384" si="576">D384+E384+F384</f>
        <v>3499.3</v>
      </c>
      <c r="D384" s="38">
        <v>3499.3</v>
      </c>
      <c r="E384" s="38">
        <v>0</v>
      </c>
      <c r="F384" s="38">
        <v>0</v>
      </c>
      <c r="G384" s="79">
        <f t="shared" ref="G384" si="577">H384+I384+J384</f>
        <v>3000</v>
      </c>
      <c r="H384" s="79">
        <v>3000</v>
      </c>
      <c r="I384" s="79">
        <v>0</v>
      </c>
      <c r="J384" s="79">
        <v>0</v>
      </c>
      <c r="K384" s="43">
        <f t="shared" si="517"/>
        <v>0.85731432000685848</v>
      </c>
      <c r="L384" s="38">
        <f t="shared" ref="L384" si="578">M384+N384+O384</f>
        <v>3000</v>
      </c>
      <c r="M384" s="38">
        <v>3000</v>
      </c>
      <c r="N384" s="38">
        <v>0</v>
      </c>
      <c r="O384" s="38">
        <v>0</v>
      </c>
      <c r="P384" s="43">
        <f t="shared" si="524"/>
        <v>0.85731432000685848</v>
      </c>
      <c r="Q384" s="57" t="s">
        <v>1100</v>
      </c>
    </row>
    <row r="385" spans="1:17" s="1" customFormat="1" ht="93" customHeight="1" x14ac:dyDescent="0.25">
      <c r="A385" s="22" t="s">
        <v>20</v>
      </c>
      <c r="B385" s="58" t="s">
        <v>58</v>
      </c>
      <c r="C385" s="35">
        <f t="shared" ref="C385:J385" si="579">C386++C426+C440+C443+C455+C462</f>
        <v>140088.9</v>
      </c>
      <c r="D385" s="35">
        <f t="shared" si="579"/>
        <v>140088.9</v>
      </c>
      <c r="E385" s="35">
        <f t="shared" si="579"/>
        <v>0</v>
      </c>
      <c r="F385" s="35">
        <f t="shared" si="579"/>
        <v>0</v>
      </c>
      <c r="G385" s="35">
        <f t="shared" si="579"/>
        <v>130716.8</v>
      </c>
      <c r="H385" s="35">
        <f t="shared" si="579"/>
        <v>130716.8</v>
      </c>
      <c r="I385" s="35">
        <f t="shared" si="579"/>
        <v>0</v>
      </c>
      <c r="J385" s="35">
        <f t="shared" si="579"/>
        <v>0</v>
      </c>
      <c r="K385" s="42">
        <f t="shared" si="7"/>
        <v>0.93309891076309404</v>
      </c>
      <c r="L385" s="35">
        <f>L386++L426+L440+L443+L455+L462</f>
        <v>130668.20000000001</v>
      </c>
      <c r="M385" s="35">
        <f>M386++M426+M440+M443+M455+M462</f>
        <v>130668.20000000001</v>
      </c>
      <c r="N385" s="35">
        <f>N386++N426+N440+N443+N455+N462</f>
        <v>0</v>
      </c>
      <c r="O385" s="35">
        <f>O386++O426+O440+O443+O455+O462</f>
        <v>0</v>
      </c>
      <c r="P385" s="42">
        <f t="shared" si="3"/>
        <v>0.93275198820177774</v>
      </c>
      <c r="Q385" s="63"/>
    </row>
    <row r="386" spans="1:17" s="1" customFormat="1" ht="54" x14ac:dyDescent="0.25">
      <c r="A386" s="69" t="s">
        <v>6</v>
      </c>
      <c r="B386" s="46" t="s">
        <v>431</v>
      </c>
      <c r="C386" s="40">
        <f t="shared" ref="C386:J386" si="580">C387+C391+C397+C405+C410+C415</f>
        <v>55077.5</v>
      </c>
      <c r="D386" s="40">
        <f t="shared" si="580"/>
        <v>55077.5</v>
      </c>
      <c r="E386" s="40">
        <f t="shared" si="580"/>
        <v>0</v>
      </c>
      <c r="F386" s="40">
        <f t="shared" si="580"/>
        <v>0</v>
      </c>
      <c r="G386" s="76">
        <f t="shared" si="580"/>
        <v>49878.9</v>
      </c>
      <c r="H386" s="76">
        <f t="shared" si="580"/>
        <v>49878.9</v>
      </c>
      <c r="I386" s="76">
        <f t="shared" si="580"/>
        <v>0</v>
      </c>
      <c r="J386" s="76">
        <f t="shared" si="580"/>
        <v>0</v>
      </c>
      <c r="K386" s="43">
        <f t="shared" si="7"/>
        <v>0.90561299986382826</v>
      </c>
      <c r="L386" s="40">
        <f>L387+L391+L397+L405+L410+L415</f>
        <v>49878.9</v>
      </c>
      <c r="M386" s="40">
        <f>M387+M391+M397+M405+M410+M415</f>
        <v>49878.9</v>
      </c>
      <c r="N386" s="40">
        <f>N387+N391+N397+N405+N410+N415</f>
        <v>0</v>
      </c>
      <c r="O386" s="40">
        <f>O387+O391+O397+O405+O410+O415</f>
        <v>0</v>
      </c>
      <c r="P386" s="43">
        <f t="shared" si="3"/>
        <v>0.90561299986382826</v>
      </c>
      <c r="Q386" s="57"/>
    </row>
    <row r="387" spans="1:17" s="1" customFormat="1" ht="171" customHeight="1" x14ac:dyDescent="0.25">
      <c r="A387" s="69" t="s">
        <v>1136</v>
      </c>
      <c r="B387" s="46" t="s">
        <v>443</v>
      </c>
      <c r="C387" s="40">
        <f>C388+C389+C390</f>
        <v>1700</v>
      </c>
      <c r="D387" s="40">
        <f t="shared" ref="D387:L387" si="581">D388+D389+D390</f>
        <v>1700</v>
      </c>
      <c r="E387" s="40">
        <f t="shared" si="581"/>
        <v>0</v>
      </c>
      <c r="F387" s="40">
        <f t="shared" si="581"/>
        <v>0</v>
      </c>
      <c r="G387" s="76">
        <f t="shared" si="581"/>
        <v>1016.6</v>
      </c>
      <c r="H387" s="76">
        <f t="shared" si="581"/>
        <v>1016.6</v>
      </c>
      <c r="I387" s="76">
        <f t="shared" si="581"/>
        <v>0</v>
      </c>
      <c r="J387" s="76">
        <f t="shared" si="581"/>
        <v>0</v>
      </c>
      <c r="K387" s="43">
        <f t="shared" si="7"/>
        <v>0.59799999999999998</v>
      </c>
      <c r="L387" s="40">
        <f t="shared" si="581"/>
        <v>1016.6</v>
      </c>
      <c r="M387" s="40">
        <f t="shared" ref="M387" si="582">M388+M389+M390</f>
        <v>1016.6</v>
      </c>
      <c r="N387" s="40">
        <f t="shared" ref="N387" si="583">N388+N389+N390</f>
        <v>0</v>
      </c>
      <c r="O387" s="40">
        <f t="shared" ref="O387" si="584">O388+O389+O390</f>
        <v>0</v>
      </c>
      <c r="P387" s="43">
        <f t="shared" si="3"/>
        <v>0.59799999999999998</v>
      </c>
      <c r="Q387" s="57"/>
    </row>
    <row r="388" spans="1:17" s="1" customFormat="1" ht="111" x14ac:dyDescent="0.25">
      <c r="A388" s="69" t="s">
        <v>1030</v>
      </c>
      <c r="B388" s="53" t="s">
        <v>444</v>
      </c>
      <c r="C388" s="38">
        <f t="shared" ref="C388" si="585">D388+E388+F388</f>
        <v>50</v>
      </c>
      <c r="D388" s="38">
        <v>50</v>
      </c>
      <c r="E388" s="38">
        <v>0</v>
      </c>
      <c r="F388" s="38">
        <v>0</v>
      </c>
      <c r="G388" s="79">
        <f t="shared" ref="G388" si="586">H388+I388+J388</f>
        <v>0</v>
      </c>
      <c r="H388" s="79">
        <v>0</v>
      </c>
      <c r="I388" s="79">
        <v>0</v>
      </c>
      <c r="J388" s="79">
        <v>0</v>
      </c>
      <c r="K388" s="43">
        <f t="shared" si="7"/>
        <v>0</v>
      </c>
      <c r="L388" s="38">
        <f t="shared" ref="L388" si="587">M388+N388+O388</f>
        <v>0</v>
      </c>
      <c r="M388" s="38">
        <v>0</v>
      </c>
      <c r="N388" s="38">
        <v>0</v>
      </c>
      <c r="O388" s="38">
        <v>0</v>
      </c>
      <c r="P388" s="43">
        <f t="shared" ref="P388:P409" si="588">L388/C388</f>
        <v>0</v>
      </c>
      <c r="Q388" s="57" t="s">
        <v>1025</v>
      </c>
    </row>
    <row r="389" spans="1:17" s="1" customFormat="1" ht="111" x14ac:dyDescent="0.25">
      <c r="A389" s="69" t="s">
        <v>1031</v>
      </c>
      <c r="B389" s="53" t="s">
        <v>445</v>
      </c>
      <c r="C389" s="38">
        <f t="shared" ref="C389" si="589">D389+E389+F389</f>
        <v>50</v>
      </c>
      <c r="D389" s="38">
        <v>50</v>
      </c>
      <c r="E389" s="38">
        <v>0</v>
      </c>
      <c r="F389" s="38">
        <v>0</v>
      </c>
      <c r="G389" s="79">
        <f t="shared" ref="G389" si="590">H389+I389+J389</f>
        <v>0</v>
      </c>
      <c r="H389" s="79">
        <v>0</v>
      </c>
      <c r="I389" s="79">
        <v>0</v>
      </c>
      <c r="J389" s="79">
        <v>0</v>
      </c>
      <c r="K389" s="43">
        <f t="shared" ref="K389:K409" si="591">G389/C389</f>
        <v>0</v>
      </c>
      <c r="L389" s="38">
        <f t="shared" ref="L389" si="592">M389+N389+O389</f>
        <v>0</v>
      </c>
      <c r="M389" s="38">
        <v>0</v>
      </c>
      <c r="N389" s="38">
        <v>0</v>
      </c>
      <c r="O389" s="38">
        <v>0</v>
      </c>
      <c r="P389" s="43">
        <f t="shared" si="588"/>
        <v>0</v>
      </c>
      <c r="Q389" s="57" t="s">
        <v>1025</v>
      </c>
    </row>
    <row r="390" spans="1:17" s="1" customFormat="1" ht="194.25" x14ac:dyDescent="0.25">
      <c r="A390" s="69" t="s">
        <v>1032</v>
      </c>
      <c r="B390" s="53" t="s">
        <v>446</v>
      </c>
      <c r="C390" s="38">
        <f t="shared" ref="C390" si="593">D390+E390+F390</f>
        <v>1600</v>
      </c>
      <c r="D390" s="38">
        <v>1600</v>
      </c>
      <c r="E390" s="38">
        <v>0</v>
      </c>
      <c r="F390" s="38">
        <v>0</v>
      </c>
      <c r="G390" s="79">
        <f t="shared" ref="G390" si="594">H390+I390+J390</f>
        <v>1016.6</v>
      </c>
      <c r="H390" s="79">
        <v>1016.6</v>
      </c>
      <c r="I390" s="79">
        <v>0</v>
      </c>
      <c r="J390" s="79">
        <v>0</v>
      </c>
      <c r="K390" s="43">
        <f t="shared" si="591"/>
        <v>0.63537500000000002</v>
      </c>
      <c r="L390" s="38">
        <f t="shared" ref="L390" si="595">M390+N390+O390</f>
        <v>1016.6</v>
      </c>
      <c r="M390" s="38">
        <v>1016.6</v>
      </c>
      <c r="N390" s="38">
        <v>0</v>
      </c>
      <c r="O390" s="38">
        <v>0</v>
      </c>
      <c r="P390" s="43">
        <f t="shared" si="588"/>
        <v>0.63537500000000002</v>
      </c>
      <c r="Q390" s="57" t="s">
        <v>1024</v>
      </c>
    </row>
    <row r="391" spans="1:17" s="1" customFormat="1" ht="81" x14ac:dyDescent="0.25">
      <c r="A391" s="69" t="s">
        <v>1034</v>
      </c>
      <c r="B391" s="46" t="s">
        <v>437</v>
      </c>
      <c r="C391" s="40">
        <f>C392+C393+C394+C395+C396</f>
        <v>800</v>
      </c>
      <c r="D391" s="40">
        <f t="shared" ref="D391:J391" si="596">D392+D393+D394+D395+D396</f>
        <v>800</v>
      </c>
      <c r="E391" s="40">
        <f t="shared" si="596"/>
        <v>0</v>
      </c>
      <c r="F391" s="40">
        <f t="shared" si="596"/>
        <v>0</v>
      </c>
      <c r="G391" s="76">
        <f t="shared" si="596"/>
        <v>527.20000000000005</v>
      </c>
      <c r="H391" s="76">
        <f t="shared" si="596"/>
        <v>527.20000000000005</v>
      </c>
      <c r="I391" s="76">
        <f t="shared" si="596"/>
        <v>0</v>
      </c>
      <c r="J391" s="76">
        <f t="shared" si="596"/>
        <v>0</v>
      </c>
      <c r="K391" s="43">
        <f t="shared" si="591"/>
        <v>0.65900000000000003</v>
      </c>
      <c r="L391" s="40">
        <f>L392+L393+L394+L395+L396</f>
        <v>527.20000000000005</v>
      </c>
      <c r="M391" s="40">
        <f t="shared" ref="M391:O391" si="597">M392+M393+M394+M395+M396</f>
        <v>527.20000000000005</v>
      </c>
      <c r="N391" s="40">
        <f t="shared" si="597"/>
        <v>0</v>
      </c>
      <c r="O391" s="40">
        <f t="shared" si="597"/>
        <v>0</v>
      </c>
      <c r="P391" s="43">
        <f t="shared" si="588"/>
        <v>0.65900000000000003</v>
      </c>
      <c r="Q391" s="57"/>
    </row>
    <row r="392" spans="1:17" s="1" customFormat="1" ht="83.25" x14ac:dyDescent="0.25">
      <c r="A392" s="69" t="s">
        <v>1035</v>
      </c>
      <c r="B392" s="53" t="s">
        <v>438</v>
      </c>
      <c r="C392" s="38">
        <f t="shared" ref="C392" si="598">D392+E392+F392</f>
        <v>0</v>
      </c>
      <c r="D392" s="38">
        <v>0</v>
      </c>
      <c r="E392" s="38">
        <v>0</v>
      </c>
      <c r="F392" s="38">
        <v>0</v>
      </c>
      <c r="G392" s="79">
        <f t="shared" ref="G392" si="599">H392+I392+J392</f>
        <v>0</v>
      </c>
      <c r="H392" s="79">
        <v>0</v>
      </c>
      <c r="I392" s="79">
        <v>0</v>
      </c>
      <c r="J392" s="79">
        <v>0</v>
      </c>
      <c r="K392" s="43" t="s">
        <v>33</v>
      </c>
      <c r="L392" s="38">
        <f t="shared" ref="L392" si="600">M392+N392+O392</f>
        <v>0</v>
      </c>
      <c r="M392" s="38">
        <v>0</v>
      </c>
      <c r="N392" s="38">
        <v>0</v>
      </c>
      <c r="O392" s="38">
        <v>0</v>
      </c>
      <c r="P392" s="43" t="s">
        <v>33</v>
      </c>
      <c r="Q392" s="57"/>
    </row>
    <row r="393" spans="1:17" s="1" customFormat="1" ht="111" x14ac:dyDescent="0.25">
      <c r="A393" s="69" t="s">
        <v>1036</v>
      </c>
      <c r="B393" s="53" t="s">
        <v>439</v>
      </c>
      <c r="C393" s="38">
        <f t="shared" ref="C393:C394" si="601">D393+E393+F393</f>
        <v>760</v>
      </c>
      <c r="D393" s="38">
        <v>760</v>
      </c>
      <c r="E393" s="38">
        <v>0</v>
      </c>
      <c r="F393" s="38">
        <v>0</v>
      </c>
      <c r="G393" s="79">
        <f t="shared" ref="G393:G394" si="602">H393+I393+J393</f>
        <v>487.2</v>
      </c>
      <c r="H393" s="79">
        <v>487.2</v>
      </c>
      <c r="I393" s="79">
        <v>0</v>
      </c>
      <c r="J393" s="79">
        <v>0</v>
      </c>
      <c r="K393" s="43">
        <f t="shared" si="591"/>
        <v>0.64105263157894732</v>
      </c>
      <c r="L393" s="38">
        <f t="shared" ref="L393:L394" si="603">M393+N393+O393</f>
        <v>487.2</v>
      </c>
      <c r="M393" s="38">
        <v>487.2</v>
      </c>
      <c r="N393" s="38">
        <v>0</v>
      </c>
      <c r="O393" s="38">
        <v>0</v>
      </c>
      <c r="P393" s="43">
        <f t="shared" si="588"/>
        <v>0.64105263157894732</v>
      </c>
      <c r="Q393" s="57" t="s">
        <v>1023</v>
      </c>
    </row>
    <row r="394" spans="1:17" s="1" customFormat="1" ht="55.5" x14ac:dyDescent="0.25">
      <c r="A394" s="69" t="s">
        <v>1037</v>
      </c>
      <c r="B394" s="53" t="s">
        <v>440</v>
      </c>
      <c r="C394" s="38">
        <f t="shared" si="601"/>
        <v>0</v>
      </c>
      <c r="D394" s="38">
        <v>0</v>
      </c>
      <c r="E394" s="38">
        <v>0</v>
      </c>
      <c r="F394" s="38">
        <v>0</v>
      </c>
      <c r="G394" s="79">
        <f t="shared" si="602"/>
        <v>0</v>
      </c>
      <c r="H394" s="79">
        <v>0</v>
      </c>
      <c r="I394" s="79">
        <v>0</v>
      </c>
      <c r="J394" s="79">
        <v>0</v>
      </c>
      <c r="K394" s="43" t="s">
        <v>33</v>
      </c>
      <c r="L394" s="38">
        <f t="shared" si="603"/>
        <v>0</v>
      </c>
      <c r="M394" s="38">
        <v>0</v>
      </c>
      <c r="N394" s="38">
        <v>0</v>
      </c>
      <c r="O394" s="38">
        <v>0</v>
      </c>
      <c r="P394" s="43" t="s">
        <v>33</v>
      </c>
      <c r="Q394" s="57"/>
    </row>
    <row r="395" spans="1:17" s="1" customFormat="1" ht="83.25" x14ac:dyDescent="0.25">
      <c r="A395" s="69" t="s">
        <v>1038</v>
      </c>
      <c r="B395" s="53" t="s">
        <v>441</v>
      </c>
      <c r="C395" s="38">
        <f t="shared" ref="C395" si="604">D395+E395+F395</f>
        <v>0</v>
      </c>
      <c r="D395" s="38">
        <v>0</v>
      </c>
      <c r="E395" s="38">
        <v>0</v>
      </c>
      <c r="F395" s="38">
        <v>0</v>
      </c>
      <c r="G395" s="79">
        <f t="shared" ref="G395" si="605">H395+I395+J395</f>
        <v>0</v>
      </c>
      <c r="H395" s="79">
        <v>0</v>
      </c>
      <c r="I395" s="79">
        <v>0</v>
      </c>
      <c r="J395" s="79">
        <v>0</v>
      </c>
      <c r="K395" s="43" t="s">
        <v>33</v>
      </c>
      <c r="L395" s="38">
        <f t="shared" ref="L395" si="606">M395+N395+O395</f>
        <v>0</v>
      </c>
      <c r="M395" s="38">
        <v>0</v>
      </c>
      <c r="N395" s="38">
        <v>0</v>
      </c>
      <c r="O395" s="38">
        <v>0</v>
      </c>
      <c r="P395" s="43" t="s">
        <v>33</v>
      </c>
      <c r="Q395" s="57"/>
    </row>
    <row r="396" spans="1:17" s="1" customFormat="1" ht="83.25" x14ac:dyDescent="0.25">
      <c r="A396" s="69" t="s">
        <v>1044</v>
      </c>
      <c r="B396" s="53" t="s">
        <v>442</v>
      </c>
      <c r="C396" s="38">
        <f t="shared" ref="C396" si="607">D396+E396+F396</f>
        <v>40</v>
      </c>
      <c r="D396" s="38">
        <v>40</v>
      </c>
      <c r="E396" s="38">
        <v>0</v>
      </c>
      <c r="F396" s="38">
        <v>0</v>
      </c>
      <c r="G396" s="79">
        <f t="shared" ref="G396" si="608">H396+I396+J396</f>
        <v>40</v>
      </c>
      <c r="H396" s="79">
        <v>40</v>
      </c>
      <c r="I396" s="79">
        <v>0</v>
      </c>
      <c r="J396" s="79">
        <v>0</v>
      </c>
      <c r="K396" s="43">
        <f t="shared" si="591"/>
        <v>1</v>
      </c>
      <c r="L396" s="38">
        <f t="shared" ref="L396" si="609">M396+N396+O396</f>
        <v>40</v>
      </c>
      <c r="M396" s="38">
        <v>40</v>
      </c>
      <c r="N396" s="38">
        <v>0</v>
      </c>
      <c r="O396" s="38">
        <v>0</v>
      </c>
      <c r="P396" s="43">
        <f t="shared" si="588"/>
        <v>1</v>
      </c>
      <c r="Q396" s="57" t="s">
        <v>1022</v>
      </c>
    </row>
    <row r="397" spans="1:17" s="1" customFormat="1" ht="189" x14ac:dyDescent="0.25">
      <c r="A397" s="69" t="s">
        <v>1137</v>
      </c>
      <c r="B397" s="46" t="s">
        <v>447</v>
      </c>
      <c r="C397" s="40">
        <f>C398+C399+C400+C401+C402+C403+C404</f>
        <v>100</v>
      </c>
      <c r="D397" s="40">
        <f t="shared" ref="D397:O397" si="610">D398+D399+D400+D401+D402+D403+D404</f>
        <v>100</v>
      </c>
      <c r="E397" s="40">
        <f t="shared" si="610"/>
        <v>0</v>
      </c>
      <c r="F397" s="40">
        <f t="shared" si="610"/>
        <v>0</v>
      </c>
      <c r="G397" s="76">
        <f t="shared" si="610"/>
        <v>0</v>
      </c>
      <c r="H397" s="76">
        <f t="shared" si="610"/>
        <v>0</v>
      </c>
      <c r="I397" s="76">
        <f t="shared" si="610"/>
        <v>0</v>
      </c>
      <c r="J397" s="76">
        <f t="shared" si="610"/>
        <v>0</v>
      </c>
      <c r="K397" s="43">
        <f t="shared" si="591"/>
        <v>0</v>
      </c>
      <c r="L397" s="40">
        <f t="shared" si="610"/>
        <v>0</v>
      </c>
      <c r="M397" s="40">
        <f t="shared" si="610"/>
        <v>0</v>
      </c>
      <c r="N397" s="40">
        <f t="shared" si="610"/>
        <v>0</v>
      </c>
      <c r="O397" s="40">
        <f t="shared" si="610"/>
        <v>0</v>
      </c>
      <c r="P397" s="43">
        <f t="shared" si="588"/>
        <v>0</v>
      </c>
      <c r="Q397" s="57"/>
    </row>
    <row r="398" spans="1:17" s="1" customFormat="1" ht="388.5" x14ac:dyDescent="0.25">
      <c r="A398" s="69" t="s">
        <v>1058</v>
      </c>
      <c r="B398" s="53" t="s">
        <v>448</v>
      </c>
      <c r="C398" s="38">
        <f t="shared" ref="C398" si="611">D398+E398+F398</f>
        <v>0</v>
      </c>
      <c r="D398" s="38">
        <v>0</v>
      </c>
      <c r="E398" s="38">
        <v>0</v>
      </c>
      <c r="F398" s="38">
        <v>0</v>
      </c>
      <c r="G398" s="79">
        <f t="shared" ref="G398" si="612">H398+I398+J398</f>
        <v>0</v>
      </c>
      <c r="H398" s="79">
        <v>0</v>
      </c>
      <c r="I398" s="79">
        <v>0</v>
      </c>
      <c r="J398" s="79">
        <v>0</v>
      </c>
      <c r="K398" s="43" t="s">
        <v>33</v>
      </c>
      <c r="L398" s="38">
        <f t="shared" ref="L398" si="613">M398+N398+O398</f>
        <v>0</v>
      </c>
      <c r="M398" s="38">
        <v>0</v>
      </c>
      <c r="N398" s="38">
        <v>0</v>
      </c>
      <c r="O398" s="38">
        <v>0</v>
      </c>
      <c r="P398" s="43" t="s">
        <v>33</v>
      </c>
      <c r="Q398" s="57"/>
    </row>
    <row r="399" spans="1:17" s="1" customFormat="1" ht="327.75" customHeight="1" x14ac:dyDescent="0.25">
      <c r="A399" s="69" t="s">
        <v>1308</v>
      </c>
      <c r="B399" s="53" t="s">
        <v>449</v>
      </c>
      <c r="C399" s="38">
        <f t="shared" ref="C399" si="614">D399+E399+F399</f>
        <v>0</v>
      </c>
      <c r="D399" s="38">
        <v>0</v>
      </c>
      <c r="E399" s="38">
        <v>0</v>
      </c>
      <c r="F399" s="38">
        <v>0</v>
      </c>
      <c r="G399" s="79">
        <f t="shared" ref="G399:G400" si="615">H399+I399+J399</f>
        <v>0</v>
      </c>
      <c r="H399" s="79">
        <v>0</v>
      </c>
      <c r="I399" s="79">
        <v>0</v>
      </c>
      <c r="J399" s="79">
        <v>0</v>
      </c>
      <c r="K399" s="43" t="s">
        <v>33</v>
      </c>
      <c r="L399" s="38">
        <f t="shared" ref="L399:L400" si="616">M399+N399+O399</f>
        <v>0</v>
      </c>
      <c r="M399" s="38">
        <v>0</v>
      </c>
      <c r="N399" s="38">
        <v>0</v>
      </c>
      <c r="O399" s="38">
        <v>0</v>
      </c>
      <c r="P399" s="43" t="s">
        <v>33</v>
      </c>
      <c r="Q399" s="57"/>
    </row>
    <row r="400" spans="1:17" s="1" customFormat="1" ht="138.75" x14ac:dyDescent="0.25">
      <c r="A400" s="69" t="s">
        <v>1101</v>
      </c>
      <c r="B400" s="53" t="s">
        <v>450</v>
      </c>
      <c r="C400" s="38">
        <f t="shared" ref="C400" si="617">D400+E400+F400</f>
        <v>0</v>
      </c>
      <c r="D400" s="38">
        <v>0</v>
      </c>
      <c r="E400" s="38">
        <v>0</v>
      </c>
      <c r="F400" s="38">
        <v>0</v>
      </c>
      <c r="G400" s="79">
        <f t="shared" si="615"/>
        <v>0</v>
      </c>
      <c r="H400" s="79">
        <v>0</v>
      </c>
      <c r="I400" s="79">
        <v>0</v>
      </c>
      <c r="J400" s="79">
        <v>0</v>
      </c>
      <c r="K400" s="43" t="s">
        <v>33</v>
      </c>
      <c r="L400" s="38">
        <f t="shared" si="616"/>
        <v>0</v>
      </c>
      <c r="M400" s="38">
        <v>0</v>
      </c>
      <c r="N400" s="38">
        <v>0</v>
      </c>
      <c r="O400" s="38">
        <v>0</v>
      </c>
      <c r="P400" s="43" t="s">
        <v>33</v>
      </c>
      <c r="Q400" s="57"/>
    </row>
    <row r="401" spans="1:17" s="1" customFormat="1" ht="138.75" x14ac:dyDescent="0.25">
      <c r="A401" s="69" t="s">
        <v>1102</v>
      </c>
      <c r="B401" s="53" t="s">
        <v>451</v>
      </c>
      <c r="C401" s="38">
        <f t="shared" ref="C401" si="618">D401+E401+F401</f>
        <v>100</v>
      </c>
      <c r="D401" s="38">
        <v>100</v>
      </c>
      <c r="E401" s="38">
        <v>0</v>
      </c>
      <c r="F401" s="38">
        <v>0</v>
      </c>
      <c r="G401" s="79">
        <f t="shared" ref="G401:G402" si="619">H401+I401+J401</f>
        <v>0</v>
      </c>
      <c r="H401" s="79">
        <v>0</v>
      </c>
      <c r="I401" s="79">
        <v>0</v>
      </c>
      <c r="J401" s="79">
        <v>0</v>
      </c>
      <c r="K401" s="43">
        <f t="shared" si="591"/>
        <v>0</v>
      </c>
      <c r="L401" s="38">
        <f t="shared" ref="L401:L402" si="620">M401+N401+O401</f>
        <v>0</v>
      </c>
      <c r="M401" s="38">
        <v>0</v>
      </c>
      <c r="N401" s="38">
        <v>0</v>
      </c>
      <c r="O401" s="38">
        <v>0</v>
      </c>
      <c r="P401" s="43">
        <f t="shared" si="588"/>
        <v>0</v>
      </c>
      <c r="Q401" s="57" t="s">
        <v>1415</v>
      </c>
    </row>
    <row r="402" spans="1:17" s="1" customFormat="1" ht="249.75" x14ac:dyDescent="0.25">
      <c r="A402" s="69" t="s">
        <v>1086</v>
      </c>
      <c r="B402" s="53" t="s">
        <v>452</v>
      </c>
      <c r="C402" s="38">
        <f t="shared" ref="C402" si="621">D402+E402+F402</f>
        <v>0</v>
      </c>
      <c r="D402" s="38">
        <v>0</v>
      </c>
      <c r="E402" s="38">
        <v>0</v>
      </c>
      <c r="F402" s="38">
        <v>0</v>
      </c>
      <c r="G402" s="79">
        <f t="shared" si="619"/>
        <v>0</v>
      </c>
      <c r="H402" s="79">
        <v>0</v>
      </c>
      <c r="I402" s="79">
        <v>0</v>
      </c>
      <c r="J402" s="79">
        <v>0</v>
      </c>
      <c r="K402" s="43" t="s">
        <v>33</v>
      </c>
      <c r="L402" s="38">
        <f t="shared" si="620"/>
        <v>0</v>
      </c>
      <c r="M402" s="38">
        <v>0</v>
      </c>
      <c r="N402" s="38">
        <v>0</v>
      </c>
      <c r="O402" s="38">
        <v>0</v>
      </c>
      <c r="P402" s="43" t="s">
        <v>33</v>
      </c>
      <c r="Q402" s="57"/>
    </row>
    <row r="403" spans="1:17" s="1" customFormat="1" ht="166.5" x14ac:dyDescent="0.25">
      <c r="A403" s="69" t="s">
        <v>1087</v>
      </c>
      <c r="B403" s="53" t="s">
        <v>453</v>
      </c>
      <c r="C403" s="38">
        <f t="shared" ref="C403" si="622">D403+E403+F403</f>
        <v>0</v>
      </c>
      <c r="D403" s="38">
        <v>0</v>
      </c>
      <c r="E403" s="38">
        <v>0</v>
      </c>
      <c r="F403" s="38">
        <v>0</v>
      </c>
      <c r="G403" s="79">
        <f t="shared" ref="G403" si="623">H403+I403+J403</f>
        <v>0</v>
      </c>
      <c r="H403" s="79">
        <v>0</v>
      </c>
      <c r="I403" s="79">
        <v>0</v>
      </c>
      <c r="J403" s="79">
        <v>0</v>
      </c>
      <c r="K403" s="43" t="s">
        <v>33</v>
      </c>
      <c r="L403" s="38">
        <f t="shared" ref="L403" si="624">M403+N403+O403</f>
        <v>0</v>
      </c>
      <c r="M403" s="38">
        <v>0</v>
      </c>
      <c r="N403" s="38">
        <v>0</v>
      </c>
      <c r="O403" s="38">
        <v>0</v>
      </c>
      <c r="P403" s="43" t="s">
        <v>33</v>
      </c>
      <c r="Q403" s="57"/>
    </row>
    <row r="404" spans="1:17" s="1" customFormat="1" ht="222" x14ac:dyDescent="0.25">
      <c r="A404" s="69" t="s">
        <v>1088</v>
      </c>
      <c r="B404" s="53" t="s">
        <v>454</v>
      </c>
      <c r="C404" s="38">
        <f t="shared" ref="C404" si="625">D404+E404+F404</f>
        <v>0</v>
      </c>
      <c r="D404" s="38">
        <v>0</v>
      </c>
      <c r="E404" s="38">
        <v>0</v>
      </c>
      <c r="F404" s="38">
        <v>0</v>
      </c>
      <c r="G404" s="79">
        <f t="shared" ref="G404" si="626">H404+I404+J404</f>
        <v>0</v>
      </c>
      <c r="H404" s="79">
        <v>0</v>
      </c>
      <c r="I404" s="79">
        <v>0</v>
      </c>
      <c r="J404" s="79">
        <v>0</v>
      </c>
      <c r="K404" s="43" t="s">
        <v>33</v>
      </c>
      <c r="L404" s="38">
        <f t="shared" ref="L404" si="627">M404+N404+O404</f>
        <v>0</v>
      </c>
      <c r="M404" s="38">
        <v>0</v>
      </c>
      <c r="N404" s="38">
        <v>0</v>
      </c>
      <c r="O404" s="38">
        <v>0</v>
      </c>
      <c r="P404" s="43" t="s">
        <v>33</v>
      </c>
      <c r="Q404" s="57"/>
    </row>
    <row r="405" spans="1:17" s="1" customFormat="1" ht="135" x14ac:dyDescent="0.25">
      <c r="A405" s="69" t="s">
        <v>1182</v>
      </c>
      <c r="B405" s="46" t="s">
        <v>455</v>
      </c>
      <c r="C405" s="40">
        <f t="shared" ref="C405:J405" si="628">C406+C407+C408+C409</f>
        <v>18998.099999999999</v>
      </c>
      <c r="D405" s="40">
        <f t="shared" si="628"/>
        <v>18998.099999999999</v>
      </c>
      <c r="E405" s="40">
        <f t="shared" si="628"/>
        <v>0</v>
      </c>
      <c r="F405" s="40">
        <f t="shared" si="628"/>
        <v>0</v>
      </c>
      <c r="G405" s="76">
        <f t="shared" si="628"/>
        <v>18795.8</v>
      </c>
      <c r="H405" s="76">
        <f t="shared" si="628"/>
        <v>18795.8</v>
      </c>
      <c r="I405" s="76">
        <f t="shared" si="628"/>
        <v>0</v>
      </c>
      <c r="J405" s="76">
        <f t="shared" si="628"/>
        <v>0</v>
      </c>
      <c r="K405" s="43">
        <f t="shared" si="591"/>
        <v>0.98935156673562097</v>
      </c>
      <c r="L405" s="40">
        <f>L406+L407+L408+L409</f>
        <v>18795.8</v>
      </c>
      <c r="M405" s="40">
        <f>M406+M407+M408+M409</f>
        <v>18795.8</v>
      </c>
      <c r="N405" s="40">
        <f>N406+N407+N408+N409</f>
        <v>0</v>
      </c>
      <c r="O405" s="40">
        <f>O406+O407+O408+O409</f>
        <v>0</v>
      </c>
      <c r="P405" s="43">
        <f t="shared" si="588"/>
        <v>0.98935156673562097</v>
      </c>
      <c r="Q405" s="57"/>
    </row>
    <row r="406" spans="1:17" s="1" customFormat="1" ht="166.5" x14ac:dyDescent="0.25">
      <c r="A406" s="69" t="s">
        <v>1134</v>
      </c>
      <c r="B406" s="53" t="s">
        <v>456</v>
      </c>
      <c r="C406" s="38">
        <f>D406+E406+F406</f>
        <v>17498.099999999999</v>
      </c>
      <c r="D406" s="38">
        <f>12739.4+4758.7</f>
        <v>17498.099999999999</v>
      </c>
      <c r="E406" s="38">
        <v>0</v>
      </c>
      <c r="F406" s="38">
        <v>0</v>
      </c>
      <c r="G406" s="38">
        <f>I406+H406+J406</f>
        <v>17321.7</v>
      </c>
      <c r="H406" s="38">
        <f>12739.4+4582.3</f>
        <v>17321.7</v>
      </c>
      <c r="I406" s="38">
        <v>0</v>
      </c>
      <c r="J406" s="38">
        <v>0</v>
      </c>
      <c r="K406" s="43">
        <f t="shared" si="591"/>
        <v>0.98991890548116668</v>
      </c>
      <c r="L406" s="38">
        <f>O406+N406+M406</f>
        <v>17321.7</v>
      </c>
      <c r="M406" s="38">
        <f>12739.4+4582.3</f>
        <v>17321.7</v>
      </c>
      <c r="N406" s="38">
        <v>0</v>
      </c>
      <c r="O406" s="38">
        <v>0</v>
      </c>
      <c r="P406" s="43">
        <f t="shared" si="588"/>
        <v>0.98991890548116668</v>
      </c>
      <c r="Q406" s="57"/>
    </row>
    <row r="407" spans="1:17" s="1" customFormat="1" ht="111" x14ac:dyDescent="0.25">
      <c r="A407" s="69" t="s">
        <v>1183</v>
      </c>
      <c r="B407" s="53" t="s">
        <v>457</v>
      </c>
      <c r="C407" s="38">
        <f t="shared" ref="C407" si="629">D407+E407+F407</f>
        <v>0</v>
      </c>
      <c r="D407" s="38">
        <v>0</v>
      </c>
      <c r="E407" s="38">
        <v>0</v>
      </c>
      <c r="F407" s="38">
        <v>0</v>
      </c>
      <c r="G407" s="79">
        <f t="shared" ref="G407" si="630">H407+I407+J407</f>
        <v>0</v>
      </c>
      <c r="H407" s="79">
        <v>0</v>
      </c>
      <c r="I407" s="79">
        <v>0</v>
      </c>
      <c r="J407" s="79">
        <v>0</v>
      </c>
      <c r="K407" s="43" t="s">
        <v>33</v>
      </c>
      <c r="L407" s="38">
        <f t="shared" ref="L407" si="631">M407+N407+O407</f>
        <v>0</v>
      </c>
      <c r="M407" s="38">
        <v>0</v>
      </c>
      <c r="N407" s="38">
        <v>0</v>
      </c>
      <c r="O407" s="38">
        <v>0</v>
      </c>
      <c r="P407" s="43" t="s">
        <v>33</v>
      </c>
      <c r="Q407" s="57"/>
    </row>
    <row r="408" spans="1:17" s="1" customFormat="1" ht="83.25" x14ac:dyDescent="0.25">
      <c r="A408" s="69" t="s">
        <v>1184</v>
      </c>
      <c r="B408" s="53" t="s">
        <v>458</v>
      </c>
      <c r="C408" s="38">
        <f t="shared" ref="C408" si="632">D408+E408+F408</f>
        <v>0</v>
      </c>
      <c r="D408" s="38">
        <v>0</v>
      </c>
      <c r="E408" s="38">
        <v>0</v>
      </c>
      <c r="F408" s="38">
        <v>0</v>
      </c>
      <c r="G408" s="79">
        <f t="shared" ref="G408" si="633">H408+I408+J408</f>
        <v>0</v>
      </c>
      <c r="H408" s="79">
        <v>0</v>
      </c>
      <c r="I408" s="79">
        <v>0</v>
      </c>
      <c r="J408" s="79">
        <v>0</v>
      </c>
      <c r="K408" s="43" t="s">
        <v>33</v>
      </c>
      <c r="L408" s="38">
        <f t="shared" ref="L408" si="634">M408+N408+O408</f>
        <v>0</v>
      </c>
      <c r="M408" s="38">
        <v>0</v>
      </c>
      <c r="N408" s="38">
        <v>0</v>
      </c>
      <c r="O408" s="38">
        <v>0</v>
      </c>
      <c r="P408" s="43" t="s">
        <v>33</v>
      </c>
      <c r="Q408" s="57"/>
    </row>
    <row r="409" spans="1:17" s="1" customFormat="1" ht="166.5" x14ac:dyDescent="0.25">
      <c r="A409" s="69" t="s">
        <v>1185</v>
      </c>
      <c r="B409" s="53" t="s">
        <v>459</v>
      </c>
      <c r="C409" s="38">
        <f t="shared" ref="C409" si="635">D409+E409+F409</f>
        <v>1500</v>
      </c>
      <c r="D409" s="38">
        <v>1500</v>
      </c>
      <c r="E409" s="38">
        <v>0</v>
      </c>
      <c r="F409" s="38">
        <v>0</v>
      </c>
      <c r="G409" s="79">
        <f t="shared" ref="G409" si="636">H409+I409+J409</f>
        <v>1474.1</v>
      </c>
      <c r="H409" s="79">
        <v>1474.1</v>
      </c>
      <c r="I409" s="79">
        <v>0</v>
      </c>
      <c r="J409" s="79">
        <v>0</v>
      </c>
      <c r="K409" s="43">
        <f t="shared" si="591"/>
        <v>0.98273333333333324</v>
      </c>
      <c r="L409" s="38">
        <f t="shared" ref="L409" si="637">M409+N409+O409</f>
        <v>1474.1</v>
      </c>
      <c r="M409" s="38">
        <v>1474.1</v>
      </c>
      <c r="N409" s="38">
        <v>0</v>
      </c>
      <c r="O409" s="38">
        <v>0</v>
      </c>
      <c r="P409" s="43">
        <f t="shared" si="588"/>
        <v>0.98273333333333324</v>
      </c>
      <c r="Q409" s="57"/>
    </row>
    <row r="410" spans="1:17" s="1" customFormat="1" ht="297" x14ac:dyDescent="0.25">
      <c r="A410" s="69" t="s">
        <v>1270</v>
      </c>
      <c r="B410" s="46" t="s">
        <v>432</v>
      </c>
      <c r="C410" s="40">
        <f>C411+C412+C413+C414</f>
        <v>150</v>
      </c>
      <c r="D410" s="40">
        <f t="shared" ref="D410:L410" si="638">D411+D412+D413+D414</f>
        <v>150</v>
      </c>
      <c r="E410" s="40">
        <f t="shared" si="638"/>
        <v>0</v>
      </c>
      <c r="F410" s="40">
        <f t="shared" si="638"/>
        <v>0</v>
      </c>
      <c r="G410" s="76">
        <f t="shared" si="638"/>
        <v>117.4</v>
      </c>
      <c r="H410" s="76">
        <f t="shared" si="638"/>
        <v>117.4</v>
      </c>
      <c r="I410" s="76">
        <f t="shared" si="638"/>
        <v>0</v>
      </c>
      <c r="J410" s="76">
        <f t="shared" si="638"/>
        <v>0</v>
      </c>
      <c r="K410" s="43">
        <f t="shared" ref="K410:K467" si="639">G410/C410</f>
        <v>0.78266666666666673</v>
      </c>
      <c r="L410" s="40">
        <f t="shared" si="638"/>
        <v>117.4</v>
      </c>
      <c r="M410" s="40">
        <f t="shared" ref="M410" si="640">M411+M412+M413+M414</f>
        <v>117.4</v>
      </c>
      <c r="N410" s="40">
        <f t="shared" ref="N410" si="641">N411+N412+N413+N414</f>
        <v>0</v>
      </c>
      <c r="O410" s="40">
        <f t="shared" ref="O410" si="642">O411+O412+O413+O414</f>
        <v>0</v>
      </c>
      <c r="P410" s="43">
        <f t="shared" ref="P410:P467" si="643">L410/C410</f>
        <v>0.78266666666666673</v>
      </c>
      <c r="Q410" s="57"/>
    </row>
    <row r="411" spans="1:17" s="1" customFormat="1" ht="222" x14ac:dyDescent="0.25">
      <c r="A411" s="69" t="s">
        <v>1091</v>
      </c>
      <c r="B411" s="53" t="s">
        <v>433</v>
      </c>
      <c r="C411" s="38">
        <f t="shared" ref="C411" si="644">D411+E411+F411</f>
        <v>0</v>
      </c>
      <c r="D411" s="38">
        <v>0</v>
      </c>
      <c r="E411" s="38">
        <v>0</v>
      </c>
      <c r="F411" s="38">
        <v>0</v>
      </c>
      <c r="G411" s="79">
        <f t="shared" ref="G411" si="645">H411+I411+J411</f>
        <v>0</v>
      </c>
      <c r="H411" s="79">
        <v>0</v>
      </c>
      <c r="I411" s="79">
        <v>0</v>
      </c>
      <c r="J411" s="79">
        <v>0</v>
      </c>
      <c r="K411" s="43" t="s">
        <v>33</v>
      </c>
      <c r="L411" s="38">
        <f t="shared" ref="L411" si="646">M411+N411+O411</f>
        <v>0</v>
      </c>
      <c r="M411" s="38">
        <v>0</v>
      </c>
      <c r="N411" s="38">
        <v>0</v>
      </c>
      <c r="O411" s="38">
        <v>0</v>
      </c>
      <c r="P411" s="43" t="s">
        <v>33</v>
      </c>
      <c r="Q411" s="57"/>
    </row>
    <row r="412" spans="1:17" s="1" customFormat="1" ht="138.75" x14ac:dyDescent="0.25">
      <c r="A412" s="69" t="s">
        <v>1166</v>
      </c>
      <c r="B412" s="53" t="s">
        <v>434</v>
      </c>
      <c r="C412" s="38">
        <f t="shared" ref="C412" si="647">D412+E412+F412</f>
        <v>0</v>
      </c>
      <c r="D412" s="38">
        <v>0</v>
      </c>
      <c r="E412" s="38">
        <v>0</v>
      </c>
      <c r="F412" s="38">
        <v>0</v>
      </c>
      <c r="G412" s="79">
        <f t="shared" ref="G412" si="648">H412+I412+J412</f>
        <v>0</v>
      </c>
      <c r="H412" s="79">
        <v>0</v>
      </c>
      <c r="I412" s="79">
        <v>0</v>
      </c>
      <c r="J412" s="79">
        <v>0</v>
      </c>
      <c r="K412" s="43" t="s">
        <v>33</v>
      </c>
      <c r="L412" s="38">
        <f t="shared" ref="L412" si="649">M412+N412+O412</f>
        <v>0</v>
      </c>
      <c r="M412" s="38">
        <v>0</v>
      </c>
      <c r="N412" s="38">
        <v>0</v>
      </c>
      <c r="O412" s="38">
        <v>0</v>
      </c>
      <c r="P412" s="43" t="s">
        <v>33</v>
      </c>
      <c r="Q412" s="57"/>
    </row>
    <row r="413" spans="1:17" s="1" customFormat="1" ht="138.75" x14ac:dyDescent="0.25">
      <c r="A413" s="69" t="s">
        <v>1186</v>
      </c>
      <c r="B413" s="53" t="s">
        <v>435</v>
      </c>
      <c r="C413" s="38">
        <f t="shared" ref="C413" si="650">D413+E413+F413</f>
        <v>0</v>
      </c>
      <c r="D413" s="38">
        <v>0</v>
      </c>
      <c r="E413" s="38">
        <v>0</v>
      </c>
      <c r="F413" s="38">
        <v>0</v>
      </c>
      <c r="G413" s="79">
        <f t="shared" ref="G413" si="651">H413+I413+J413</f>
        <v>0</v>
      </c>
      <c r="H413" s="79">
        <v>0</v>
      </c>
      <c r="I413" s="79">
        <v>0</v>
      </c>
      <c r="J413" s="79">
        <v>0</v>
      </c>
      <c r="K413" s="43" t="s">
        <v>33</v>
      </c>
      <c r="L413" s="38">
        <f t="shared" ref="L413" si="652">M413+N413+O413</f>
        <v>0</v>
      </c>
      <c r="M413" s="38">
        <v>0</v>
      </c>
      <c r="N413" s="38">
        <v>0</v>
      </c>
      <c r="O413" s="38">
        <v>0</v>
      </c>
      <c r="P413" s="43" t="s">
        <v>33</v>
      </c>
      <c r="Q413" s="57"/>
    </row>
    <row r="414" spans="1:17" s="1" customFormat="1" ht="373.5" customHeight="1" x14ac:dyDescent="0.25">
      <c r="A414" s="69" t="s">
        <v>1309</v>
      </c>
      <c r="B414" s="53" t="s">
        <v>436</v>
      </c>
      <c r="C414" s="38">
        <f t="shared" ref="C414" si="653">D414+E414+F414</f>
        <v>150</v>
      </c>
      <c r="D414" s="38">
        <v>150</v>
      </c>
      <c r="E414" s="38">
        <v>0</v>
      </c>
      <c r="F414" s="38">
        <v>0</v>
      </c>
      <c r="G414" s="79">
        <f t="shared" ref="G414" si="654">H414+I414+J414</f>
        <v>117.4</v>
      </c>
      <c r="H414" s="79">
        <v>117.4</v>
      </c>
      <c r="I414" s="79">
        <v>0</v>
      </c>
      <c r="J414" s="79">
        <v>0</v>
      </c>
      <c r="K414" s="43">
        <f t="shared" si="639"/>
        <v>0.78266666666666673</v>
      </c>
      <c r="L414" s="38">
        <f t="shared" ref="L414" si="655">M414+N414+O414</f>
        <v>117.4</v>
      </c>
      <c r="M414" s="38">
        <v>117.4</v>
      </c>
      <c r="N414" s="38">
        <v>0</v>
      </c>
      <c r="O414" s="38">
        <v>0</v>
      </c>
      <c r="P414" s="43">
        <f t="shared" si="643"/>
        <v>0.78266666666666673</v>
      </c>
      <c r="Q414" s="57" t="s">
        <v>1021</v>
      </c>
    </row>
    <row r="415" spans="1:17" s="1" customFormat="1" ht="81" x14ac:dyDescent="0.25">
      <c r="A415" s="69" t="s">
        <v>1187</v>
      </c>
      <c r="B415" s="46" t="s">
        <v>460</v>
      </c>
      <c r="C415" s="40">
        <f>C416+C417+C418+C419+C420+C421+C422+C423+C424+C425</f>
        <v>33329.4</v>
      </c>
      <c r="D415" s="40">
        <f t="shared" ref="D415:L415" si="656">D416+D417+D418+D419+D420+D421+D422+D423+D424+D425</f>
        <v>33329.4</v>
      </c>
      <c r="E415" s="40">
        <f t="shared" si="656"/>
        <v>0</v>
      </c>
      <c r="F415" s="40">
        <f t="shared" si="656"/>
        <v>0</v>
      </c>
      <c r="G415" s="76">
        <f t="shared" si="656"/>
        <v>29421.9</v>
      </c>
      <c r="H415" s="76">
        <f t="shared" si="656"/>
        <v>29421.9</v>
      </c>
      <c r="I415" s="76">
        <f t="shared" si="656"/>
        <v>0</v>
      </c>
      <c r="J415" s="76">
        <f t="shared" si="656"/>
        <v>0</v>
      </c>
      <c r="K415" s="43">
        <f t="shared" si="639"/>
        <v>0.88276116581756647</v>
      </c>
      <c r="L415" s="40">
        <f t="shared" si="656"/>
        <v>29421.9</v>
      </c>
      <c r="M415" s="40">
        <f t="shared" ref="M415" si="657">M416+M417+M418+M419+M420+M421+M422+M423+M424+M425</f>
        <v>29421.9</v>
      </c>
      <c r="N415" s="40">
        <f t="shared" ref="N415" si="658">N416+N417+N418+N419+N420+N421+N422+N423+N424+N425</f>
        <v>0</v>
      </c>
      <c r="O415" s="40">
        <f t="shared" ref="O415" si="659">O416+O417+O418+O419+O420+O421+O422+O423+O424+O425</f>
        <v>0</v>
      </c>
      <c r="P415" s="43">
        <f t="shared" si="643"/>
        <v>0.88276116581756647</v>
      </c>
      <c r="Q415" s="57"/>
    </row>
    <row r="416" spans="1:17" s="1" customFormat="1" ht="166.5" x14ac:dyDescent="0.25">
      <c r="A416" s="69" t="s">
        <v>1099</v>
      </c>
      <c r="B416" s="53" t="s">
        <v>461</v>
      </c>
      <c r="C416" s="38">
        <f t="shared" ref="C416:C424" si="660">D416+E416+F416</f>
        <v>0</v>
      </c>
      <c r="D416" s="38">
        <v>0</v>
      </c>
      <c r="E416" s="38">
        <v>0</v>
      </c>
      <c r="F416" s="38">
        <v>0</v>
      </c>
      <c r="G416" s="79">
        <f t="shared" ref="G416:G424" si="661">H416+I416+J416</f>
        <v>0</v>
      </c>
      <c r="H416" s="79">
        <v>0</v>
      </c>
      <c r="I416" s="79">
        <v>0</v>
      </c>
      <c r="J416" s="79">
        <v>0</v>
      </c>
      <c r="K416" s="43" t="s">
        <v>33</v>
      </c>
      <c r="L416" s="38">
        <f t="shared" ref="L416:L424" si="662">M416+N416+O416</f>
        <v>0</v>
      </c>
      <c r="M416" s="38">
        <v>0</v>
      </c>
      <c r="N416" s="38">
        <v>0</v>
      </c>
      <c r="O416" s="38">
        <v>0</v>
      </c>
      <c r="P416" s="43" t="s">
        <v>33</v>
      </c>
      <c r="Q416" s="57"/>
    </row>
    <row r="417" spans="1:17" s="1" customFormat="1" ht="83.25" x14ac:dyDescent="0.25">
      <c r="A417" s="69" t="s">
        <v>1188</v>
      </c>
      <c r="B417" s="53" t="s">
        <v>462</v>
      </c>
      <c r="C417" s="38">
        <f t="shared" si="660"/>
        <v>19996.400000000001</v>
      </c>
      <c r="D417" s="38">
        <v>19996.400000000001</v>
      </c>
      <c r="E417" s="38">
        <v>0</v>
      </c>
      <c r="F417" s="38">
        <v>0</v>
      </c>
      <c r="G417" s="79">
        <f t="shared" si="661"/>
        <v>17549.7</v>
      </c>
      <c r="H417" s="79">
        <v>17549.7</v>
      </c>
      <c r="I417" s="79">
        <v>0</v>
      </c>
      <c r="J417" s="79">
        <v>0</v>
      </c>
      <c r="K417" s="43">
        <f t="shared" ref="K417:K419" si="663">G417/C417</f>
        <v>0.87764297573563244</v>
      </c>
      <c r="L417" s="38">
        <f t="shared" si="662"/>
        <v>17549.7</v>
      </c>
      <c r="M417" s="38">
        <v>17549.7</v>
      </c>
      <c r="N417" s="38">
        <v>0</v>
      </c>
      <c r="O417" s="38">
        <v>0</v>
      </c>
      <c r="P417" s="43">
        <f t="shared" si="643"/>
        <v>0.87764297573563244</v>
      </c>
      <c r="Q417" s="57" t="s">
        <v>1100</v>
      </c>
    </row>
    <row r="418" spans="1:17" s="1" customFormat="1" ht="111" x14ac:dyDescent="0.25">
      <c r="A418" s="69" t="s">
        <v>1189</v>
      </c>
      <c r="B418" s="53" t="s">
        <v>463</v>
      </c>
      <c r="C418" s="38">
        <f t="shared" si="660"/>
        <v>0</v>
      </c>
      <c r="D418" s="38">
        <v>0</v>
      </c>
      <c r="E418" s="38">
        <v>0</v>
      </c>
      <c r="F418" s="38">
        <v>0</v>
      </c>
      <c r="G418" s="79">
        <f t="shared" si="661"/>
        <v>0</v>
      </c>
      <c r="H418" s="79">
        <v>0</v>
      </c>
      <c r="I418" s="79">
        <v>0</v>
      </c>
      <c r="J418" s="79">
        <v>0</v>
      </c>
      <c r="K418" s="43" t="s">
        <v>33</v>
      </c>
      <c r="L418" s="38">
        <f t="shared" si="662"/>
        <v>0</v>
      </c>
      <c r="M418" s="38">
        <v>0</v>
      </c>
      <c r="N418" s="38">
        <v>0</v>
      </c>
      <c r="O418" s="38">
        <v>0</v>
      </c>
      <c r="P418" s="43" t="s">
        <v>33</v>
      </c>
      <c r="Q418" s="57"/>
    </row>
    <row r="419" spans="1:17" s="1" customFormat="1" ht="111" x14ac:dyDescent="0.25">
      <c r="A419" s="69" t="s">
        <v>1190</v>
      </c>
      <c r="B419" s="53" t="s">
        <v>464</v>
      </c>
      <c r="C419" s="38">
        <f t="shared" si="660"/>
        <v>13333</v>
      </c>
      <c r="D419" s="38">
        <v>13333</v>
      </c>
      <c r="E419" s="38">
        <v>0</v>
      </c>
      <c r="F419" s="38">
        <v>0</v>
      </c>
      <c r="G419" s="79">
        <f t="shared" si="661"/>
        <v>11872.2</v>
      </c>
      <c r="H419" s="79">
        <v>11872.2</v>
      </c>
      <c r="I419" s="79">
        <v>0</v>
      </c>
      <c r="J419" s="79">
        <v>0</v>
      </c>
      <c r="K419" s="43">
        <f t="shared" si="663"/>
        <v>0.89043726093152331</v>
      </c>
      <c r="L419" s="38">
        <f t="shared" si="662"/>
        <v>11872.2</v>
      </c>
      <c r="M419" s="38">
        <v>11872.2</v>
      </c>
      <c r="N419" s="38">
        <v>0</v>
      </c>
      <c r="O419" s="38">
        <v>0</v>
      </c>
      <c r="P419" s="43">
        <f t="shared" si="643"/>
        <v>0.89043726093152331</v>
      </c>
      <c r="Q419" s="57" t="s">
        <v>1020</v>
      </c>
    </row>
    <row r="420" spans="1:17" s="1" customFormat="1" ht="249.75" x14ac:dyDescent="0.25">
      <c r="A420" s="69" t="s">
        <v>1310</v>
      </c>
      <c r="B420" s="53" t="s">
        <v>465</v>
      </c>
      <c r="C420" s="38">
        <f t="shared" si="660"/>
        <v>0</v>
      </c>
      <c r="D420" s="38">
        <v>0</v>
      </c>
      <c r="E420" s="38">
        <v>0</v>
      </c>
      <c r="F420" s="38">
        <v>0</v>
      </c>
      <c r="G420" s="79">
        <f t="shared" si="661"/>
        <v>0</v>
      </c>
      <c r="H420" s="79">
        <v>0</v>
      </c>
      <c r="I420" s="79">
        <v>0</v>
      </c>
      <c r="J420" s="79">
        <v>0</v>
      </c>
      <c r="K420" s="43" t="s">
        <v>33</v>
      </c>
      <c r="L420" s="38">
        <f t="shared" si="662"/>
        <v>0</v>
      </c>
      <c r="M420" s="38">
        <v>0</v>
      </c>
      <c r="N420" s="38">
        <v>0</v>
      </c>
      <c r="O420" s="38">
        <v>0</v>
      </c>
      <c r="P420" s="43" t="s">
        <v>33</v>
      </c>
      <c r="Q420" s="57"/>
    </row>
    <row r="421" spans="1:17" s="1" customFormat="1" ht="194.25" x14ac:dyDescent="0.25">
      <c r="A421" s="69" t="s">
        <v>1191</v>
      </c>
      <c r="B421" s="53" t="s">
        <v>466</v>
      </c>
      <c r="C421" s="38">
        <f t="shared" si="660"/>
        <v>0</v>
      </c>
      <c r="D421" s="38">
        <v>0</v>
      </c>
      <c r="E421" s="38">
        <v>0</v>
      </c>
      <c r="F421" s="38">
        <v>0</v>
      </c>
      <c r="G421" s="79">
        <f t="shared" si="661"/>
        <v>0</v>
      </c>
      <c r="H421" s="79">
        <v>0</v>
      </c>
      <c r="I421" s="79">
        <v>0</v>
      </c>
      <c r="J421" s="79">
        <v>0</v>
      </c>
      <c r="K421" s="43" t="s">
        <v>33</v>
      </c>
      <c r="L421" s="38">
        <f t="shared" si="662"/>
        <v>0</v>
      </c>
      <c r="M421" s="38">
        <v>0</v>
      </c>
      <c r="N421" s="38">
        <v>0</v>
      </c>
      <c r="O421" s="38">
        <v>0</v>
      </c>
      <c r="P421" s="43" t="s">
        <v>33</v>
      </c>
      <c r="Q421" s="57"/>
    </row>
    <row r="422" spans="1:17" s="1" customFormat="1" ht="55.5" x14ac:dyDescent="0.25">
      <c r="A422" s="69" t="s">
        <v>1192</v>
      </c>
      <c r="B422" s="53" t="s">
        <v>467</v>
      </c>
      <c r="C422" s="38">
        <f t="shared" si="660"/>
        <v>0</v>
      </c>
      <c r="D422" s="38">
        <v>0</v>
      </c>
      <c r="E422" s="38">
        <v>0</v>
      </c>
      <c r="F422" s="38">
        <v>0</v>
      </c>
      <c r="G422" s="79">
        <f t="shared" si="661"/>
        <v>0</v>
      </c>
      <c r="H422" s="79">
        <v>0</v>
      </c>
      <c r="I422" s="79">
        <v>0</v>
      </c>
      <c r="J422" s="79">
        <v>0</v>
      </c>
      <c r="K422" s="43" t="s">
        <v>33</v>
      </c>
      <c r="L422" s="38">
        <f t="shared" si="662"/>
        <v>0</v>
      </c>
      <c r="M422" s="38">
        <v>0</v>
      </c>
      <c r="N422" s="38">
        <v>0</v>
      </c>
      <c r="O422" s="38">
        <v>0</v>
      </c>
      <c r="P422" s="43" t="s">
        <v>33</v>
      </c>
      <c r="Q422" s="57"/>
    </row>
    <row r="423" spans="1:17" s="1" customFormat="1" ht="111" x14ac:dyDescent="0.25">
      <c r="A423" s="69" t="s">
        <v>1193</v>
      </c>
      <c r="B423" s="53" t="s">
        <v>468</v>
      </c>
      <c r="C423" s="38">
        <f t="shared" si="660"/>
        <v>0</v>
      </c>
      <c r="D423" s="38">
        <v>0</v>
      </c>
      <c r="E423" s="38">
        <v>0</v>
      </c>
      <c r="F423" s="38">
        <v>0</v>
      </c>
      <c r="G423" s="79">
        <f t="shared" si="661"/>
        <v>0</v>
      </c>
      <c r="H423" s="79">
        <v>0</v>
      </c>
      <c r="I423" s="79">
        <v>0</v>
      </c>
      <c r="J423" s="79">
        <v>0</v>
      </c>
      <c r="K423" s="43" t="s">
        <v>33</v>
      </c>
      <c r="L423" s="38">
        <f t="shared" si="662"/>
        <v>0</v>
      </c>
      <c r="M423" s="38">
        <v>0</v>
      </c>
      <c r="N423" s="38">
        <v>0</v>
      </c>
      <c r="O423" s="38">
        <v>0</v>
      </c>
      <c r="P423" s="43" t="s">
        <v>33</v>
      </c>
      <c r="Q423" s="57"/>
    </row>
    <row r="424" spans="1:17" s="1" customFormat="1" ht="166.5" x14ac:dyDescent="0.25">
      <c r="A424" s="69" t="s">
        <v>1194</v>
      </c>
      <c r="B424" s="53" t="s">
        <v>469</v>
      </c>
      <c r="C424" s="38">
        <f t="shared" si="660"/>
        <v>0</v>
      </c>
      <c r="D424" s="38">
        <v>0</v>
      </c>
      <c r="E424" s="38">
        <v>0</v>
      </c>
      <c r="F424" s="38">
        <v>0</v>
      </c>
      <c r="G424" s="79">
        <f t="shared" si="661"/>
        <v>0</v>
      </c>
      <c r="H424" s="79">
        <v>0</v>
      </c>
      <c r="I424" s="79">
        <v>0</v>
      </c>
      <c r="J424" s="79">
        <v>0</v>
      </c>
      <c r="K424" s="43" t="s">
        <v>33</v>
      </c>
      <c r="L424" s="38">
        <f t="shared" si="662"/>
        <v>0</v>
      </c>
      <c r="M424" s="38">
        <v>0</v>
      </c>
      <c r="N424" s="38">
        <v>0</v>
      </c>
      <c r="O424" s="38">
        <v>0</v>
      </c>
      <c r="P424" s="43" t="s">
        <v>33</v>
      </c>
      <c r="Q424" s="57" t="s">
        <v>1019</v>
      </c>
    </row>
    <row r="425" spans="1:17" s="1" customFormat="1" ht="111" x14ac:dyDescent="0.25">
      <c r="A425" s="69" t="s">
        <v>1311</v>
      </c>
      <c r="B425" s="53" t="s">
        <v>470</v>
      </c>
      <c r="C425" s="38">
        <f t="shared" ref="C425" si="664">D425+E425+F425</f>
        <v>0</v>
      </c>
      <c r="D425" s="38">
        <v>0</v>
      </c>
      <c r="E425" s="38">
        <v>0</v>
      </c>
      <c r="F425" s="38">
        <v>0</v>
      </c>
      <c r="G425" s="79">
        <f t="shared" ref="G425" si="665">H425+I425+J425</f>
        <v>0</v>
      </c>
      <c r="H425" s="79">
        <v>0</v>
      </c>
      <c r="I425" s="79">
        <v>0</v>
      </c>
      <c r="J425" s="79">
        <v>0</v>
      </c>
      <c r="K425" s="43" t="s">
        <v>33</v>
      </c>
      <c r="L425" s="38">
        <f t="shared" ref="L425" si="666">M425+N425+O425</f>
        <v>0</v>
      </c>
      <c r="M425" s="38">
        <v>0</v>
      </c>
      <c r="N425" s="38">
        <v>0</v>
      </c>
      <c r="O425" s="38">
        <v>0</v>
      </c>
      <c r="P425" s="43" t="s">
        <v>33</v>
      </c>
      <c r="Q425" s="57"/>
    </row>
    <row r="426" spans="1:17" s="1" customFormat="1" ht="162" x14ac:dyDescent="0.25">
      <c r="A426" s="69" t="s">
        <v>23</v>
      </c>
      <c r="B426" s="46" t="s">
        <v>471</v>
      </c>
      <c r="C426" s="40">
        <f>C427+C436+C438</f>
        <v>200</v>
      </c>
      <c r="D426" s="40">
        <f t="shared" ref="D426:L426" si="667">D427+D436+D438</f>
        <v>200</v>
      </c>
      <c r="E426" s="40">
        <f t="shared" si="667"/>
        <v>0</v>
      </c>
      <c r="F426" s="40">
        <f t="shared" si="667"/>
        <v>0</v>
      </c>
      <c r="G426" s="76">
        <f t="shared" si="667"/>
        <v>123.30000000000001</v>
      </c>
      <c r="H426" s="76">
        <f t="shared" si="667"/>
        <v>123.30000000000001</v>
      </c>
      <c r="I426" s="76">
        <f t="shared" si="667"/>
        <v>0</v>
      </c>
      <c r="J426" s="76">
        <f t="shared" si="667"/>
        <v>0</v>
      </c>
      <c r="K426" s="43">
        <f t="shared" si="639"/>
        <v>0.61650000000000005</v>
      </c>
      <c r="L426" s="40">
        <f t="shared" si="667"/>
        <v>123.30000000000001</v>
      </c>
      <c r="M426" s="40">
        <f t="shared" ref="M426" si="668">M427+M436+M438</f>
        <v>123.30000000000001</v>
      </c>
      <c r="N426" s="40">
        <f t="shared" ref="N426" si="669">N427+N436+N438</f>
        <v>0</v>
      </c>
      <c r="O426" s="40">
        <f t="shared" ref="O426" si="670">O427+O436+O438</f>
        <v>0</v>
      </c>
      <c r="P426" s="43">
        <f t="shared" si="643"/>
        <v>0.61650000000000005</v>
      </c>
      <c r="Q426" s="57"/>
    </row>
    <row r="427" spans="1:17" s="1" customFormat="1" ht="162" x14ac:dyDescent="0.25">
      <c r="A427" s="69" t="s">
        <v>1136</v>
      </c>
      <c r="B427" s="46" t="s">
        <v>472</v>
      </c>
      <c r="C427" s="40">
        <f>C428+C429+C430+C431+C432+C433+C434+C435</f>
        <v>150</v>
      </c>
      <c r="D427" s="40">
        <f t="shared" ref="D427:L427" si="671">D428+D429+D430+D431+D432+D433+D434+D435</f>
        <v>150</v>
      </c>
      <c r="E427" s="40">
        <f t="shared" si="671"/>
        <v>0</v>
      </c>
      <c r="F427" s="40">
        <f t="shared" si="671"/>
        <v>0</v>
      </c>
      <c r="G427" s="76">
        <f t="shared" si="671"/>
        <v>85.2</v>
      </c>
      <c r="H427" s="76">
        <f t="shared" si="671"/>
        <v>85.2</v>
      </c>
      <c r="I427" s="76">
        <f t="shared" si="671"/>
        <v>0</v>
      </c>
      <c r="J427" s="76">
        <f t="shared" si="671"/>
        <v>0</v>
      </c>
      <c r="K427" s="43">
        <f t="shared" si="639"/>
        <v>0.56800000000000006</v>
      </c>
      <c r="L427" s="40">
        <f t="shared" si="671"/>
        <v>85.2</v>
      </c>
      <c r="M427" s="40">
        <f t="shared" ref="M427" si="672">M428+M429+M430+M431+M432+M433+M434+M435</f>
        <v>85.2</v>
      </c>
      <c r="N427" s="40">
        <f t="shared" ref="N427" si="673">N428+N429+N430+N431+N432+N433+N434+N435</f>
        <v>0</v>
      </c>
      <c r="O427" s="40">
        <f t="shared" ref="O427" si="674">O428+O429+O430+O431+O432+O433+O434+O435</f>
        <v>0</v>
      </c>
      <c r="P427" s="43">
        <f t="shared" si="643"/>
        <v>0.56800000000000006</v>
      </c>
      <c r="Q427" s="57"/>
    </row>
    <row r="428" spans="1:17" s="1" customFormat="1" ht="194.25" x14ac:dyDescent="0.25">
      <c r="A428" s="69" t="s">
        <v>1030</v>
      </c>
      <c r="B428" s="53" t="s">
        <v>473</v>
      </c>
      <c r="C428" s="38">
        <f t="shared" ref="C428:C434" si="675">D428+E428+F428</f>
        <v>0</v>
      </c>
      <c r="D428" s="38">
        <v>0</v>
      </c>
      <c r="E428" s="38">
        <v>0</v>
      </c>
      <c r="F428" s="38">
        <v>0</v>
      </c>
      <c r="G428" s="79">
        <f t="shared" ref="G428:G434" si="676">H428+I428+J428</f>
        <v>0</v>
      </c>
      <c r="H428" s="79">
        <v>0</v>
      </c>
      <c r="I428" s="79">
        <v>0</v>
      </c>
      <c r="J428" s="79">
        <v>0</v>
      </c>
      <c r="K428" s="43" t="s">
        <v>33</v>
      </c>
      <c r="L428" s="38">
        <f t="shared" ref="L428:L434" si="677">M428+N428+O428</f>
        <v>0</v>
      </c>
      <c r="M428" s="38">
        <v>0</v>
      </c>
      <c r="N428" s="38">
        <v>0</v>
      </c>
      <c r="O428" s="38">
        <v>0</v>
      </c>
      <c r="P428" s="43" t="s">
        <v>33</v>
      </c>
      <c r="Q428" s="57"/>
    </row>
    <row r="429" spans="1:17" s="1" customFormat="1" ht="55.5" x14ac:dyDescent="0.25">
      <c r="A429" s="69" t="s">
        <v>1031</v>
      </c>
      <c r="B429" s="53" t="s">
        <v>474</v>
      </c>
      <c r="C429" s="38">
        <f t="shared" si="675"/>
        <v>0</v>
      </c>
      <c r="D429" s="38">
        <v>0</v>
      </c>
      <c r="E429" s="38">
        <v>0</v>
      </c>
      <c r="F429" s="38">
        <v>0</v>
      </c>
      <c r="G429" s="79">
        <f t="shared" si="676"/>
        <v>0</v>
      </c>
      <c r="H429" s="79">
        <v>0</v>
      </c>
      <c r="I429" s="79">
        <v>0</v>
      </c>
      <c r="J429" s="79">
        <v>0</v>
      </c>
      <c r="K429" s="43" t="s">
        <v>33</v>
      </c>
      <c r="L429" s="38">
        <f t="shared" si="677"/>
        <v>0</v>
      </c>
      <c r="M429" s="38">
        <v>0</v>
      </c>
      <c r="N429" s="38">
        <v>0</v>
      </c>
      <c r="O429" s="38">
        <v>0</v>
      </c>
      <c r="P429" s="43" t="s">
        <v>33</v>
      </c>
      <c r="Q429" s="57"/>
    </row>
    <row r="430" spans="1:17" s="1" customFormat="1" ht="138.75" x14ac:dyDescent="0.25">
      <c r="A430" s="69" t="s">
        <v>1032</v>
      </c>
      <c r="B430" s="53" t="s">
        <v>475</v>
      </c>
      <c r="C430" s="38">
        <f t="shared" si="675"/>
        <v>50</v>
      </c>
      <c r="D430" s="38">
        <v>50</v>
      </c>
      <c r="E430" s="38">
        <v>0</v>
      </c>
      <c r="F430" s="38">
        <v>0</v>
      </c>
      <c r="G430" s="79">
        <f t="shared" si="676"/>
        <v>0</v>
      </c>
      <c r="H430" s="79">
        <v>0</v>
      </c>
      <c r="I430" s="79">
        <v>0</v>
      </c>
      <c r="J430" s="79">
        <v>0</v>
      </c>
      <c r="K430" s="43">
        <f t="shared" ref="K430:K434" si="678">G430/C430</f>
        <v>0</v>
      </c>
      <c r="L430" s="38">
        <f t="shared" si="677"/>
        <v>0</v>
      </c>
      <c r="M430" s="38">
        <v>0</v>
      </c>
      <c r="N430" s="38">
        <v>0</v>
      </c>
      <c r="O430" s="38">
        <v>0</v>
      </c>
      <c r="P430" s="43">
        <f t="shared" si="643"/>
        <v>0</v>
      </c>
      <c r="Q430" s="57" t="s">
        <v>1018</v>
      </c>
    </row>
    <row r="431" spans="1:17" s="1" customFormat="1" ht="138.75" x14ac:dyDescent="0.25">
      <c r="A431" s="69" t="s">
        <v>1033</v>
      </c>
      <c r="B431" s="53" t="s">
        <v>476</v>
      </c>
      <c r="C431" s="38">
        <f t="shared" si="675"/>
        <v>0</v>
      </c>
      <c r="D431" s="38">
        <v>0</v>
      </c>
      <c r="E431" s="38">
        <v>0</v>
      </c>
      <c r="F431" s="38">
        <v>0</v>
      </c>
      <c r="G431" s="79">
        <f t="shared" si="676"/>
        <v>0</v>
      </c>
      <c r="H431" s="79">
        <v>0</v>
      </c>
      <c r="I431" s="79">
        <v>0</v>
      </c>
      <c r="J431" s="79">
        <v>0</v>
      </c>
      <c r="K431" s="43" t="s">
        <v>33</v>
      </c>
      <c r="L431" s="38">
        <f t="shared" si="677"/>
        <v>0</v>
      </c>
      <c r="M431" s="38">
        <v>0</v>
      </c>
      <c r="N431" s="38">
        <v>0</v>
      </c>
      <c r="O431" s="38">
        <v>0</v>
      </c>
      <c r="P431" s="43" t="s">
        <v>33</v>
      </c>
      <c r="Q431" s="57"/>
    </row>
    <row r="432" spans="1:17" s="1" customFormat="1" ht="55.5" x14ac:dyDescent="0.25">
      <c r="A432" s="69" t="s">
        <v>1061</v>
      </c>
      <c r="B432" s="53" t="s">
        <v>477</v>
      </c>
      <c r="C432" s="38">
        <f t="shared" si="675"/>
        <v>0</v>
      </c>
      <c r="D432" s="38">
        <v>0</v>
      </c>
      <c r="E432" s="38">
        <v>0</v>
      </c>
      <c r="F432" s="38">
        <v>0</v>
      </c>
      <c r="G432" s="79">
        <f t="shared" si="676"/>
        <v>0</v>
      </c>
      <c r="H432" s="79">
        <v>0</v>
      </c>
      <c r="I432" s="79">
        <v>0</v>
      </c>
      <c r="J432" s="79">
        <v>0</v>
      </c>
      <c r="K432" s="43" t="s">
        <v>33</v>
      </c>
      <c r="L432" s="38">
        <f t="shared" si="677"/>
        <v>0</v>
      </c>
      <c r="M432" s="38">
        <v>0</v>
      </c>
      <c r="N432" s="38">
        <v>0</v>
      </c>
      <c r="O432" s="38">
        <v>0</v>
      </c>
      <c r="P432" s="43" t="s">
        <v>33</v>
      </c>
      <c r="Q432" s="57"/>
    </row>
    <row r="433" spans="1:17" s="1" customFormat="1" ht="83.25" x14ac:dyDescent="0.25">
      <c r="A433" s="69" t="s">
        <v>1062</v>
      </c>
      <c r="B433" s="53" t="s">
        <v>478</v>
      </c>
      <c r="C433" s="38">
        <f t="shared" si="675"/>
        <v>50</v>
      </c>
      <c r="D433" s="38">
        <v>50</v>
      </c>
      <c r="E433" s="38">
        <v>0</v>
      </c>
      <c r="F433" s="38">
        <v>0</v>
      </c>
      <c r="G433" s="79">
        <f t="shared" si="676"/>
        <v>36.200000000000003</v>
      </c>
      <c r="H433" s="79">
        <v>36.200000000000003</v>
      </c>
      <c r="I433" s="79">
        <v>0</v>
      </c>
      <c r="J433" s="79">
        <v>0</v>
      </c>
      <c r="K433" s="43">
        <f t="shared" si="678"/>
        <v>0.72400000000000009</v>
      </c>
      <c r="L433" s="38">
        <f t="shared" si="677"/>
        <v>36.200000000000003</v>
      </c>
      <c r="M433" s="38">
        <v>36.200000000000003</v>
      </c>
      <c r="N433" s="38">
        <v>0</v>
      </c>
      <c r="O433" s="38">
        <v>0</v>
      </c>
      <c r="P433" s="43">
        <f t="shared" si="643"/>
        <v>0.72400000000000009</v>
      </c>
      <c r="Q433" s="57" t="s">
        <v>1017</v>
      </c>
    </row>
    <row r="434" spans="1:17" s="1" customFormat="1" ht="166.5" x14ac:dyDescent="0.25">
      <c r="A434" s="69" t="s">
        <v>1063</v>
      </c>
      <c r="B434" s="53" t="s">
        <v>479</v>
      </c>
      <c r="C434" s="38">
        <f t="shared" si="675"/>
        <v>50</v>
      </c>
      <c r="D434" s="38">
        <v>50</v>
      </c>
      <c r="E434" s="38">
        <v>0</v>
      </c>
      <c r="F434" s="38">
        <v>0</v>
      </c>
      <c r="G434" s="79">
        <f t="shared" si="676"/>
        <v>49</v>
      </c>
      <c r="H434" s="79">
        <v>49</v>
      </c>
      <c r="I434" s="79">
        <v>0</v>
      </c>
      <c r="J434" s="79">
        <v>0</v>
      </c>
      <c r="K434" s="43">
        <f t="shared" si="678"/>
        <v>0.98</v>
      </c>
      <c r="L434" s="38">
        <f t="shared" si="677"/>
        <v>49</v>
      </c>
      <c r="M434" s="38">
        <v>49</v>
      </c>
      <c r="N434" s="38">
        <v>0</v>
      </c>
      <c r="O434" s="38">
        <v>0</v>
      </c>
      <c r="P434" s="43">
        <f t="shared" si="643"/>
        <v>0.98</v>
      </c>
      <c r="Q434" s="57" t="s">
        <v>1016</v>
      </c>
    </row>
    <row r="435" spans="1:17" s="1" customFormat="1" ht="111" x14ac:dyDescent="0.25">
      <c r="A435" s="69" t="s">
        <v>1312</v>
      </c>
      <c r="B435" s="53" t="s">
        <v>480</v>
      </c>
      <c r="C435" s="38">
        <f t="shared" ref="C435" si="679">D435+E435+F435</f>
        <v>0</v>
      </c>
      <c r="D435" s="38">
        <v>0</v>
      </c>
      <c r="E435" s="38">
        <v>0</v>
      </c>
      <c r="F435" s="38">
        <v>0</v>
      </c>
      <c r="G435" s="79">
        <f t="shared" ref="G435" si="680">H435+I435+J435</f>
        <v>0</v>
      </c>
      <c r="H435" s="79">
        <v>0</v>
      </c>
      <c r="I435" s="79">
        <v>0</v>
      </c>
      <c r="J435" s="79">
        <v>0</v>
      </c>
      <c r="K435" s="43" t="s">
        <v>33</v>
      </c>
      <c r="L435" s="38">
        <f t="shared" ref="L435" si="681">M435+N435+O435</f>
        <v>0</v>
      </c>
      <c r="M435" s="38">
        <v>0</v>
      </c>
      <c r="N435" s="38">
        <v>0</v>
      </c>
      <c r="O435" s="38">
        <v>0</v>
      </c>
      <c r="P435" s="43" t="s">
        <v>33</v>
      </c>
      <c r="Q435" s="57"/>
    </row>
    <row r="436" spans="1:17" s="1" customFormat="1" ht="135" x14ac:dyDescent="0.25">
      <c r="A436" s="69" t="s">
        <v>1034</v>
      </c>
      <c r="B436" s="46" t="s">
        <v>481</v>
      </c>
      <c r="C436" s="40">
        <f>C437</f>
        <v>50</v>
      </c>
      <c r="D436" s="40">
        <f t="shared" ref="D436:J436" si="682">D437</f>
        <v>50</v>
      </c>
      <c r="E436" s="40">
        <f t="shared" si="682"/>
        <v>0</v>
      </c>
      <c r="F436" s="40">
        <f t="shared" si="682"/>
        <v>0</v>
      </c>
      <c r="G436" s="76">
        <f t="shared" si="682"/>
        <v>38.1</v>
      </c>
      <c r="H436" s="76">
        <f t="shared" si="682"/>
        <v>38.1</v>
      </c>
      <c r="I436" s="76">
        <f t="shared" si="682"/>
        <v>0</v>
      </c>
      <c r="J436" s="76">
        <f t="shared" si="682"/>
        <v>0</v>
      </c>
      <c r="K436" s="43">
        <f t="shared" si="639"/>
        <v>0.76200000000000001</v>
      </c>
      <c r="L436" s="40">
        <f>L437</f>
        <v>38.1</v>
      </c>
      <c r="M436" s="40">
        <f t="shared" ref="M436:O436" si="683">M437</f>
        <v>38.1</v>
      </c>
      <c r="N436" s="40">
        <f t="shared" si="683"/>
        <v>0</v>
      </c>
      <c r="O436" s="40">
        <f t="shared" si="683"/>
        <v>0</v>
      </c>
      <c r="P436" s="43">
        <f t="shared" si="643"/>
        <v>0.76200000000000001</v>
      </c>
      <c r="Q436" s="57"/>
    </row>
    <row r="437" spans="1:17" s="1" customFormat="1" ht="111" x14ac:dyDescent="0.25">
      <c r="A437" s="69" t="s">
        <v>1036</v>
      </c>
      <c r="B437" s="53" t="s">
        <v>482</v>
      </c>
      <c r="C437" s="38">
        <f t="shared" ref="C437" si="684">D437+E437+F437</f>
        <v>50</v>
      </c>
      <c r="D437" s="38">
        <v>50</v>
      </c>
      <c r="E437" s="38">
        <v>0</v>
      </c>
      <c r="F437" s="38">
        <v>0</v>
      </c>
      <c r="G437" s="79">
        <f t="shared" ref="G437" si="685">H437+I437+J437</f>
        <v>38.1</v>
      </c>
      <c r="H437" s="79">
        <v>38.1</v>
      </c>
      <c r="I437" s="79">
        <v>0</v>
      </c>
      <c r="J437" s="79">
        <v>0</v>
      </c>
      <c r="K437" s="43">
        <f t="shared" si="639"/>
        <v>0.76200000000000001</v>
      </c>
      <c r="L437" s="38">
        <f t="shared" ref="L437" si="686">M437+N437+O437</f>
        <v>38.1</v>
      </c>
      <c r="M437" s="38">
        <v>38.1</v>
      </c>
      <c r="N437" s="38">
        <v>0</v>
      </c>
      <c r="O437" s="38">
        <v>0</v>
      </c>
      <c r="P437" s="43">
        <f t="shared" si="643"/>
        <v>0.76200000000000001</v>
      </c>
      <c r="Q437" s="57" t="s">
        <v>1015</v>
      </c>
    </row>
    <row r="438" spans="1:17" s="1" customFormat="1" ht="108" x14ac:dyDescent="0.25">
      <c r="A438" s="69" t="s">
        <v>1137</v>
      </c>
      <c r="B438" s="46" t="s">
        <v>483</v>
      </c>
      <c r="C438" s="40">
        <f>C439</f>
        <v>0</v>
      </c>
      <c r="D438" s="40">
        <f t="shared" ref="D438:J438" si="687">D439</f>
        <v>0</v>
      </c>
      <c r="E438" s="40">
        <f t="shared" si="687"/>
        <v>0</v>
      </c>
      <c r="F438" s="40">
        <f t="shared" si="687"/>
        <v>0</v>
      </c>
      <c r="G438" s="76">
        <f t="shared" si="687"/>
        <v>0</v>
      </c>
      <c r="H438" s="76">
        <f t="shared" si="687"/>
        <v>0</v>
      </c>
      <c r="I438" s="76">
        <f t="shared" si="687"/>
        <v>0</v>
      </c>
      <c r="J438" s="76">
        <f t="shared" si="687"/>
        <v>0</v>
      </c>
      <c r="K438" s="43" t="s">
        <v>33</v>
      </c>
      <c r="L438" s="40">
        <f>L439</f>
        <v>0</v>
      </c>
      <c r="M438" s="40">
        <f t="shared" ref="M438:O438" si="688">M439</f>
        <v>0</v>
      </c>
      <c r="N438" s="40">
        <f t="shared" si="688"/>
        <v>0</v>
      </c>
      <c r="O438" s="40">
        <f t="shared" si="688"/>
        <v>0</v>
      </c>
      <c r="P438" s="43" t="s">
        <v>33</v>
      </c>
      <c r="Q438" s="57"/>
    </row>
    <row r="439" spans="1:17" s="1" customFormat="1" ht="83.25" x14ac:dyDescent="0.25">
      <c r="A439" s="69" t="s">
        <v>1058</v>
      </c>
      <c r="B439" s="53" t="s">
        <v>484</v>
      </c>
      <c r="C439" s="38">
        <f t="shared" ref="C439" si="689">D439+E439+F439</f>
        <v>0</v>
      </c>
      <c r="D439" s="38">
        <v>0</v>
      </c>
      <c r="E439" s="38">
        <v>0</v>
      </c>
      <c r="F439" s="38">
        <v>0</v>
      </c>
      <c r="G439" s="79">
        <f t="shared" ref="G439" si="690">H439+I439+J439</f>
        <v>0</v>
      </c>
      <c r="H439" s="79">
        <v>0</v>
      </c>
      <c r="I439" s="79">
        <v>0</v>
      </c>
      <c r="J439" s="79">
        <v>0</v>
      </c>
      <c r="K439" s="43" t="s">
        <v>33</v>
      </c>
      <c r="L439" s="38">
        <f t="shared" ref="L439" si="691">M439+N439+O439</f>
        <v>0</v>
      </c>
      <c r="M439" s="38">
        <v>0</v>
      </c>
      <c r="N439" s="38">
        <v>0</v>
      </c>
      <c r="O439" s="38">
        <v>0</v>
      </c>
      <c r="P439" s="43" t="s">
        <v>33</v>
      </c>
      <c r="Q439" s="57"/>
    </row>
    <row r="440" spans="1:17" s="1" customFormat="1" ht="135" x14ac:dyDescent="0.25">
      <c r="A440" s="69" t="s">
        <v>1142</v>
      </c>
      <c r="B440" s="46" t="s">
        <v>485</v>
      </c>
      <c r="C440" s="40">
        <f>C441</f>
        <v>1300</v>
      </c>
      <c r="D440" s="40">
        <f t="shared" ref="D440:L441" si="692">D441</f>
        <v>1300</v>
      </c>
      <c r="E440" s="40">
        <f t="shared" si="692"/>
        <v>0</v>
      </c>
      <c r="F440" s="40">
        <f t="shared" si="692"/>
        <v>0</v>
      </c>
      <c r="G440" s="76">
        <f t="shared" si="692"/>
        <v>1185.0999999999999</v>
      </c>
      <c r="H440" s="76">
        <f t="shared" si="692"/>
        <v>1185.0999999999999</v>
      </c>
      <c r="I440" s="76">
        <f t="shared" si="692"/>
        <v>0</v>
      </c>
      <c r="J440" s="76">
        <f t="shared" si="692"/>
        <v>0</v>
      </c>
      <c r="K440" s="43">
        <f t="shared" si="639"/>
        <v>0.91161538461538449</v>
      </c>
      <c r="L440" s="40">
        <f t="shared" si="692"/>
        <v>1185.0999999999999</v>
      </c>
      <c r="M440" s="40">
        <f t="shared" ref="M440:M441" si="693">M441</f>
        <v>1185.0999999999999</v>
      </c>
      <c r="N440" s="40">
        <f t="shared" ref="N440:N441" si="694">N441</f>
        <v>0</v>
      </c>
      <c r="O440" s="40">
        <f t="shared" ref="O440:O441" si="695">O441</f>
        <v>0</v>
      </c>
      <c r="P440" s="43">
        <f t="shared" si="643"/>
        <v>0.91161538461538449</v>
      </c>
      <c r="Q440" s="57"/>
    </row>
    <row r="441" spans="1:17" s="1" customFormat="1" ht="270" x14ac:dyDescent="0.25">
      <c r="A441" s="69" t="s">
        <v>1251</v>
      </c>
      <c r="B441" s="46" t="s">
        <v>486</v>
      </c>
      <c r="C441" s="40">
        <f>C442</f>
        <v>1300</v>
      </c>
      <c r="D441" s="40">
        <f t="shared" si="692"/>
        <v>1300</v>
      </c>
      <c r="E441" s="40">
        <f t="shared" si="692"/>
        <v>0</v>
      </c>
      <c r="F441" s="40">
        <f t="shared" si="692"/>
        <v>0</v>
      </c>
      <c r="G441" s="76">
        <f t="shared" si="692"/>
        <v>1185.0999999999999</v>
      </c>
      <c r="H441" s="76">
        <f t="shared" si="692"/>
        <v>1185.0999999999999</v>
      </c>
      <c r="I441" s="76">
        <f t="shared" si="692"/>
        <v>0</v>
      </c>
      <c r="J441" s="76">
        <f t="shared" si="692"/>
        <v>0</v>
      </c>
      <c r="K441" s="43">
        <f t="shared" si="639"/>
        <v>0.91161538461538449</v>
      </c>
      <c r="L441" s="40">
        <f t="shared" si="692"/>
        <v>1185.0999999999999</v>
      </c>
      <c r="M441" s="40">
        <f t="shared" si="693"/>
        <v>1185.0999999999999</v>
      </c>
      <c r="N441" s="40">
        <f t="shared" si="694"/>
        <v>0</v>
      </c>
      <c r="O441" s="40">
        <f t="shared" si="695"/>
        <v>0</v>
      </c>
      <c r="P441" s="43">
        <f t="shared" si="643"/>
        <v>0.91161538461538449</v>
      </c>
      <c r="Q441" s="57"/>
    </row>
    <row r="442" spans="1:17" s="1" customFormat="1" ht="194.25" x14ac:dyDescent="0.25">
      <c r="A442" s="69" t="s">
        <v>1030</v>
      </c>
      <c r="B442" s="53" t="s">
        <v>487</v>
      </c>
      <c r="C442" s="38">
        <f t="shared" ref="C442" si="696">D442+E442+F442</f>
        <v>1300</v>
      </c>
      <c r="D442" s="38">
        <v>1300</v>
      </c>
      <c r="E442" s="38">
        <v>0</v>
      </c>
      <c r="F442" s="38">
        <v>0</v>
      </c>
      <c r="G442" s="79">
        <f t="shared" ref="G442" si="697">H442+I442+J442</f>
        <v>1185.0999999999999</v>
      </c>
      <c r="H442" s="79">
        <v>1185.0999999999999</v>
      </c>
      <c r="I442" s="79">
        <v>0</v>
      </c>
      <c r="J442" s="79">
        <v>0</v>
      </c>
      <c r="K442" s="43">
        <f t="shared" si="639"/>
        <v>0.91161538461538449</v>
      </c>
      <c r="L442" s="38">
        <f t="shared" ref="L442" si="698">M442+N442+O442</f>
        <v>1185.0999999999999</v>
      </c>
      <c r="M442" s="38">
        <v>1185.0999999999999</v>
      </c>
      <c r="N442" s="38">
        <v>0</v>
      </c>
      <c r="O442" s="38">
        <v>0</v>
      </c>
      <c r="P442" s="43">
        <f t="shared" si="643"/>
        <v>0.91161538461538449</v>
      </c>
      <c r="Q442" s="57" t="s">
        <v>1014</v>
      </c>
    </row>
    <row r="443" spans="1:17" s="1" customFormat="1" ht="108" x14ac:dyDescent="0.25">
      <c r="A443" s="69" t="s">
        <v>1133</v>
      </c>
      <c r="B443" s="46" t="s">
        <v>488</v>
      </c>
      <c r="C443" s="40">
        <f>C444</f>
        <v>1360</v>
      </c>
      <c r="D443" s="40">
        <f t="shared" ref="D443:L443" si="699">D444</f>
        <v>1360</v>
      </c>
      <c r="E443" s="40">
        <f t="shared" si="699"/>
        <v>0</v>
      </c>
      <c r="F443" s="40">
        <f t="shared" si="699"/>
        <v>0</v>
      </c>
      <c r="G443" s="76">
        <f t="shared" si="699"/>
        <v>688.5</v>
      </c>
      <c r="H443" s="76">
        <f t="shared" si="699"/>
        <v>688.5</v>
      </c>
      <c r="I443" s="76">
        <f t="shared" si="699"/>
        <v>0</v>
      </c>
      <c r="J443" s="76">
        <f t="shared" si="699"/>
        <v>0</v>
      </c>
      <c r="K443" s="43">
        <f t="shared" si="639"/>
        <v>0.50624999999999998</v>
      </c>
      <c r="L443" s="40">
        <f t="shared" si="699"/>
        <v>639.9</v>
      </c>
      <c r="M443" s="40">
        <f t="shared" ref="M443" si="700">M444</f>
        <v>639.9</v>
      </c>
      <c r="N443" s="40">
        <f t="shared" ref="N443" si="701">N444</f>
        <v>0</v>
      </c>
      <c r="O443" s="40">
        <f t="shared" ref="O443" si="702">O444</f>
        <v>0</v>
      </c>
      <c r="P443" s="43">
        <f t="shared" si="643"/>
        <v>0.47051470588235295</v>
      </c>
      <c r="Q443" s="57"/>
    </row>
    <row r="444" spans="1:17" s="1" customFormat="1" ht="54" x14ac:dyDescent="0.25">
      <c r="A444" s="69" t="s">
        <v>1136</v>
      </c>
      <c r="B444" s="46" t="s">
        <v>489</v>
      </c>
      <c r="C444" s="40">
        <f>C445+C446+C447+C448+C449+C451+C452+C453+C454</f>
        <v>1360</v>
      </c>
      <c r="D444" s="40">
        <f t="shared" ref="D444:L444" si="703">D445+D446+D447+D448+D449+D451+D452+D453+D454</f>
        <v>1360</v>
      </c>
      <c r="E444" s="40">
        <f t="shared" si="703"/>
        <v>0</v>
      </c>
      <c r="F444" s="40">
        <f t="shared" si="703"/>
        <v>0</v>
      </c>
      <c r="G444" s="76">
        <f t="shared" si="703"/>
        <v>688.5</v>
      </c>
      <c r="H444" s="76">
        <f t="shared" si="703"/>
        <v>688.5</v>
      </c>
      <c r="I444" s="76">
        <f t="shared" si="703"/>
        <v>0</v>
      </c>
      <c r="J444" s="76">
        <f t="shared" si="703"/>
        <v>0</v>
      </c>
      <c r="K444" s="43">
        <f t="shared" si="639"/>
        <v>0.50624999999999998</v>
      </c>
      <c r="L444" s="40">
        <f t="shared" si="703"/>
        <v>639.9</v>
      </c>
      <c r="M444" s="40">
        <f t="shared" ref="M444" si="704">M445+M446+M447+M448+M449+M451+M452+M453+M454</f>
        <v>639.9</v>
      </c>
      <c r="N444" s="40">
        <f t="shared" ref="N444" si="705">N445+N446+N447+N448+N449+N451+N452+N453+N454</f>
        <v>0</v>
      </c>
      <c r="O444" s="40">
        <f t="shared" ref="O444" si="706">O445+O446+O447+O448+O449+O451+O452+O453+O454</f>
        <v>0</v>
      </c>
      <c r="P444" s="43">
        <f t="shared" si="643"/>
        <v>0.47051470588235295</v>
      </c>
      <c r="Q444" s="57"/>
    </row>
    <row r="445" spans="1:17" s="1" customFormat="1" ht="194.25" x14ac:dyDescent="0.25">
      <c r="A445" s="69" t="s">
        <v>1030</v>
      </c>
      <c r="B445" s="53" t="s">
        <v>490</v>
      </c>
      <c r="C445" s="38">
        <f t="shared" ref="C445" si="707">D445+E445+F445</f>
        <v>50</v>
      </c>
      <c r="D445" s="38">
        <v>50</v>
      </c>
      <c r="E445" s="38">
        <v>0</v>
      </c>
      <c r="F445" s="38">
        <v>0</v>
      </c>
      <c r="G445" s="79">
        <f t="shared" ref="G445" si="708">H445+I445+J445</f>
        <v>48.6</v>
      </c>
      <c r="H445" s="79">
        <v>48.6</v>
      </c>
      <c r="I445" s="79">
        <v>0</v>
      </c>
      <c r="J445" s="79">
        <v>0</v>
      </c>
      <c r="K445" s="43">
        <f t="shared" ref="K445" si="709">G445/C445</f>
        <v>0.97199999999999998</v>
      </c>
      <c r="L445" s="38">
        <f t="shared" ref="L445" si="710">M445+N445+O445</f>
        <v>0</v>
      </c>
      <c r="M445" s="38">
        <v>0</v>
      </c>
      <c r="N445" s="38">
        <v>0</v>
      </c>
      <c r="O445" s="38">
        <v>0</v>
      </c>
      <c r="P445" s="43">
        <f t="shared" si="643"/>
        <v>0</v>
      </c>
      <c r="Q445" s="57" t="s">
        <v>1013</v>
      </c>
    </row>
    <row r="446" spans="1:17" s="1" customFormat="1" ht="111" x14ac:dyDescent="0.25">
      <c r="A446" s="69" t="s">
        <v>1031</v>
      </c>
      <c r="B446" s="53" t="s">
        <v>491</v>
      </c>
      <c r="C446" s="38">
        <f t="shared" ref="C446" si="711">D446+E446+F446</f>
        <v>0</v>
      </c>
      <c r="D446" s="38">
        <v>0</v>
      </c>
      <c r="E446" s="38">
        <v>0</v>
      </c>
      <c r="F446" s="38">
        <v>0</v>
      </c>
      <c r="G446" s="79">
        <f t="shared" ref="G446" si="712">H446+I446+J446</f>
        <v>0</v>
      </c>
      <c r="H446" s="79">
        <v>0</v>
      </c>
      <c r="I446" s="79">
        <v>0</v>
      </c>
      <c r="J446" s="79">
        <v>0</v>
      </c>
      <c r="K446" s="43" t="s">
        <v>33</v>
      </c>
      <c r="L446" s="38">
        <f t="shared" ref="L446" si="713">M446+N446+O446</f>
        <v>0</v>
      </c>
      <c r="M446" s="38">
        <v>0</v>
      </c>
      <c r="N446" s="38">
        <v>0</v>
      </c>
      <c r="O446" s="38">
        <v>0</v>
      </c>
      <c r="P446" s="43" t="s">
        <v>33</v>
      </c>
      <c r="Q446" s="57"/>
    </row>
    <row r="447" spans="1:17" s="1" customFormat="1" ht="138.75" x14ac:dyDescent="0.25">
      <c r="A447" s="69" t="s">
        <v>1032</v>
      </c>
      <c r="B447" s="53" t="s">
        <v>492</v>
      </c>
      <c r="C447" s="38">
        <f t="shared" ref="C447" si="714">D447+E447+F447</f>
        <v>250</v>
      </c>
      <c r="D447" s="38">
        <v>250</v>
      </c>
      <c r="E447" s="38">
        <v>0</v>
      </c>
      <c r="F447" s="38">
        <v>0</v>
      </c>
      <c r="G447" s="79">
        <f t="shared" ref="G447" si="715">H447+I447+J447</f>
        <v>249.7</v>
      </c>
      <c r="H447" s="79">
        <v>249.7</v>
      </c>
      <c r="I447" s="79">
        <v>0</v>
      </c>
      <c r="J447" s="79">
        <v>0</v>
      </c>
      <c r="K447" s="43">
        <f t="shared" si="639"/>
        <v>0.99879999999999991</v>
      </c>
      <c r="L447" s="38">
        <f t="shared" ref="L447" si="716">M447+N447+O447</f>
        <v>249.7</v>
      </c>
      <c r="M447" s="38">
        <v>249.7</v>
      </c>
      <c r="N447" s="38">
        <v>0</v>
      </c>
      <c r="O447" s="38">
        <v>0</v>
      </c>
      <c r="P447" s="43">
        <f t="shared" si="643"/>
        <v>0.99879999999999991</v>
      </c>
      <c r="Q447" s="57" t="s">
        <v>1012</v>
      </c>
    </row>
    <row r="448" spans="1:17" s="1" customFormat="1" ht="138.75" x14ac:dyDescent="0.25">
      <c r="A448" s="69" t="s">
        <v>1033</v>
      </c>
      <c r="B448" s="53" t="s">
        <v>493</v>
      </c>
      <c r="C448" s="38">
        <f t="shared" ref="C448" si="717">D448+E448+F448</f>
        <v>30</v>
      </c>
      <c r="D448" s="38">
        <v>30</v>
      </c>
      <c r="E448" s="38">
        <v>0</v>
      </c>
      <c r="F448" s="38">
        <v>0</v>
      </c>
      <c r="G448" s="79">
        <f t="shared" ref="G448" si="718">H448+I448+J448</f>
        <v>10.5</v>
      </c>
      <c r="H448" s="79">
        <v>10.5</v>
      </c>
      <c r="I448" s="79">
        <v>0</v>
      </c>
      <c r="J448" s="79">
        <v>0</v>
      </c>
      <c r="K448" s="43">
        <f t="shared" si="639"/>
        <v>0.35</v>
      </c>
      <c r="L448" s="38">
        <f t="shared" ref="L448" si="719">M448+N448+O448</f>
        <v>10.5</v>
      </c>
      <c r="M448" s="38">
        <v>10.5</v>
      </c>
      <c r="N448" s="38">
        <v>0</v>
      </c>
      <c r="O448" s="38">
        <v>0</v>
      </c>
      <c r="P448" s="43">
        <f t="shared" si="643"/>
        <v>0.35</v>
      </c>
      <c r="Q448" s="57" t="s">
        <v>1011</v>
      </c>
    </row>
    <row r="449" spans="1:17" s="1" customFormat="1" ht="111" x14ac:dyDescent="0.25">
      <c r="A449" s="69" t="s">
        <v>1061</v>
      </c>
      <c r="B449" s="53" t="s">
        <v>494</v>
      </c>
      <c r="C449" s="38">
        <f>C450</f>
        <v>1010</v>
      </c>
      <c r="D449" s="38">
        <f t="shared" ref="D449:J449" si="720">D450</f>
        <v>1010</v>
      </c>
      <c r="E449" s="38">
        <f t="shared" si="720"/>
        <v>0</v>
      </c>
      <c r="F449" s="38">
        <f t="shared" si="720"/>
        <v>0</v>
      </c>
      <c r="G449" s="79">
        <f t="shared" si="720"/>
        <v>361.7</v>
      </c>
      <c r="H449" s="79">
        <f t="shared" si="720"/>
        <v>361.7</v>
      </c>
      <c r="I449" s="79">
        <f t="shared" si="720"/>
        <v>0</v>
      </c>
      <c r="J449" s="79">
        <f t="shared" si="720"/>
        <v>0</v>
      </c>
      <c r="K449" s="43">
        <f t="shared" si="639"/>
        <v>0.3581188118811881</v>
      </c>
      <c r="L449" s="38">
        <f>L450</f>
        <v>361.7</v>
      </c>
      <c r="M449" s="38">
        <f t="shared" ref="M449:O449" si="721">M450</f>
        <v>361.7</v>
      </c>
      <c r="N449" s="38">
        <f t="shared" si="721"/>
        <v>0</v>
      </c>
      <c r="O449" s="38">
        <f t="shared" si="721"/>
        <v>0</v>
      </c>
      <c r="P449" s="43">
        <f t="shared" si="643"/>
        <v>0.3581188118811881</v>
      </c>
      <c r="Q449" s="57"/>
    </row>
    <row r="450" spans="1:17" s="1" customFormat="1" ht="111" x14ac:dyDescent="0.25">
      <c r="A450" s="69" t="s">
        <v>1195</v>
      </c>
      <c r="B450" s="54" t="s">
        <v>495</v>
      </c>
      <c r="C450" s="38">
        <f t="shared" ref="C450:C453" si="722">D450+E450+F450</f>
        <v>1010</v>
      </c>
      <c r="D450" s="38">
        <v>1010</v>
      </c>
      <c r="E450" s="38">
        <v>0</v>
      </c>
      <c r="F450" s="38">
        <v>0</v>
      </c>
      <c r="G450" s="79">
        <f t="shared" ref="G450:G453" si="723">H450+I450+J450</f>
        <v>361.7</v>
      </c>
      <c r="H450" s="79">
        <v>361.7</v>
      </c>
      <c r="I450" s="79">
        <v>0</v>
      </c>
      <c r="J450" s="79">
        <v>0</v>
      </c>
      <c r="K450" s="43">
        <f t="shared" ref="K450:K453" si="724">G450/C450</f>
        <v>0.3581188118811881</v>
      </c>
      <c r="L450" s="38">
        <f t="shared" ref="L450:L453" si="725">M450+N450+O450</f>
        <v>361.7</v>
      </c>
      <c r="M450" s="38">
        <v>361.7</v>
      </c>
      <c r="N450" s="38">
        <v>0</v>
      </c>
      <c r="O450" s="38">
        <v>0</v>
      </c>
      <c r="P450" s="43">
        <f t="shared" si="643"/>
        <v>0.3581188118811881</v>
      </c>
      <c r="Q450" s="57" t="s">
        <v>1011</v>
      </c>
    </row>
    <row r="451" spans="1:17" s="1" customFormat="1" ht="138.75" x14ac:dyDescent="0.25">
      <c r="A451" s="69" t="s">
        <v>1062</v>
      </c>
      <c r="B451" s="53" t="s">
        <v>496</v>
      </c>
      <c r="C451" s="38">
        <f t="shared" si="722"/>
        <v>0</v>
      </c>
      <c r="D451" s="38">
        <v>0</v>
      </c>
      <c r="E451" s="38">
        <v>0</v>
      </c>
      <c r="F451" s="38">
        <v>0</v>
      </c>
      <c r="G451" s="79">
        <f t="shared" si="723"/>
        <v>0</v>
      </c>
      <c r="H451" s="79">
        <v>0</v>
      </c>
      <c r="I451" s="79">
        <v>0</v>
      </c>
      <c r="J451" s="79">
        <v>0</v>
      </c>
      <c r="K451" s="43" t="s">
        <v>33</v>
      </c>
      <c r="L451" s="38">
        <f t="shared" si="725"/>
        <v>0</v>
      </c>
      <c r="M451" s="38">
        <v>0</v>
      </c>
      <c r="N451" s="38">
        <v>0</v>
      </c>
      <c r="O451" s="38">
        <v>0</v>
      </c>
      <c r="P451" s="43" t="s">
        <v>33</v>
      </c>
      <c r="Q451" s="57"/>
    </row>
    <row r="452" spans="1:17" s="1" customFormat="1" ht="83.25" x14ac:dyDescent="0.25">
      <c r="A452" s="69" t="s">
        <v>1063</v>
      </c>
      <c r="B452" s="53" t="s">
        <v>497</v>
      </c>
      <c r="C452" s="38">
        <f t="shared" si="722"/>
        <v>0</v>
      </c>
      <c r="D452" s="38">
        <v>0</v>
      </c>
      <c r="E452" s="38">
        <v>0</v>
      </c>
      <c r="F452" s="38">
        <v>0</v>
      </c>
      <c r="G452" s="79">
        <f t="shared" si="723"/>
        <v>0</v>
      </c>
      <c r="H452" s="79">
        <v>0</v>
      </c>
      <c r="I452" s="79">
        <v>0</v>
      </c>
      <c r="J452" s="79">
        <v>0</v>
      </c>
      <c r="K452" s="43" t="s">
        <v>33</v>
      </c>
      <c r="L452" s="38">
        <f t="shared" si="725"/>
        <v>0</v>
      </c>
      <c r="M452" s="38">
        <v>0</v>
      </c>
      <c r="N452" s="38">
        <v>0</v>
      </c>
      <c r="O452" s="38">
        <v>0</v>
      </c>
      <c r="P452" s="43" t="s">
        <v>33</v>
      </c>
      <c r="Q452" s="57"/>
    </row>
    <row r="453" spans="1:17" s="1" customFormat="1" ht="55.5" x14ac:dyDescent="0.25">
      <c r="A453" s="69" t="s">
        <v>1083</v>
      </c>
      <c r="B453" s="53" t="s">
        <v>498</v>
      </c>
      <c r="C453" s="38">
        <f t="shared" si="722"/>
        <v>20</v>
      </c>
      <c r="D453" s="38">
        <v>20</v>
      </c>
      <c r="E453" s="38">
        <v>0</v>
      </c>
      <c r="F453" s="38">
        <v>0</v>
      </c>
      <c r="G453" s="79">
        <f t="shared" si="723"/>
        <v>18</v>
      </c>
      <c r="H453" s="79">
        <v>18</v>
      </c>
      <c r="I453" s="79">
        <v>0</v>
      </c>
      <c r="J453" s="79">
        <v>0</v>
      </c>
      <c r="K453" s="43">
        <f t="shared" si="724"/>
        <v>0.9</v>
      </c>
      <c r="L453" s="38">
        <f t="shared" si="725"/>
        <v>18</v>
      </c>
      <c r="M453" s="38">
        <v>18</v>
      </c>
      <c r="N453" s="38">
        <v>0</v>
      </c>
      <c r="O453" s="38">
        <v>0</v>
      </c>
      <c r="P453" s="43">
        <f t="shared" si="643"/>
        <v>0.9</v>
      </c>
      <c r="Q453" s="57"/>
    </row>
    <row r="454" spans="1:17" s="1" customFormat="1" ht="222" x14ac:dyDescent="0.25">
      <c r="A454" s="69" t="s">
        <v>1313</v>
      </c>
      <c r="B454" s="53" t="s">
        <v>499</v>
      </c>
      <c r="C454" s="38">
        <f t="shared" ref="C454" si="726">D454+E454+F454</f>
        <v>0</v>
      </c>
      <c r="D454" s="38">
        <v>0</v>
      </c>
      <c r="E454" s="38">
        <v>0</v>
      </c>
      <c r="F454" s="38">
        <v>0</v>
      </c>
      <c r="G454" s="79">
        <f t="shared" ref="G454" si="727">H454+I454+J454</f>
        <v>0</v>
      </c>
      <c r="H454" s="79">
        <v>0</v>
      </c>
      <c r="I454" s="79">
        <v>0</v>
      </c>
      <c r="J454" s="79">
        <v>0</v>
      </c>
      <c r="K454" s="43" t="s">
        <v>33</v>
      </c>
      <c r="L454" s="38">
        <f t="shared" ref="L454" si="728">M454+N454+O454</f>
        <v>0</v>
      </c>
      <c r="M454" s="38">
        <v>0</v>
      </c>
      <c r="N454" s="38">
        <v>0</v>
      </c>
      <c r="O454" s="38">
        <v>0</v>
      </c>
      <c r="P454" s="43" t="s">
        <v>33</v>
      </c>
      <c r="Q454" s="57"/>
    </row>
    <row r="455" spans="1:17" s="1" customFormat="1" ht="108" x14ac:dyDescent="0.25">
      <c r="A455" s="69" t="s">
        <v>1135</v>
      </c>
      <c r="B455" s="46" t="s">
        <v>500</v>
      </c>
      <c r="C455" s="40">
        <f>C456+C458</f>
        <v>80</v>
      </c>
      <c r="D455" s="40">
        <f t="shared" ref="D455:L455" si="729">D456+D458</f>
        <v>80</v>
      </c>
      <c r="E455" s="40">
        <f t="shared" si="729"/>
        <v>0</v>
      </c>
      <c r="F455" s="40">
        <f t="shared" si="729"/>
        <v>0</v>
      </c>
      <c r="G455" s="76">
        <f t="shared" si="729"/>
        <v>43.7</v>
      </c>
      <c r="H455" s="76">
        <f t="shared" si="729"/>
        <v>43.7</v>
      </c>
      <c r="I455" s="76">
        <f t="shared" si="729"/>
        <v>0</v>
      </c>
      <c r="J455" s="76">
        <f t="shared" si="729"/>
        <v>0</v>
      </c>
      <c r="K455" s="43">
        <f t="shared" si="639"/>
        <v>0.54625000000000001</v>
      </c>
      <c r="L455" s="40">
        <f t="shared" si="729"/>
        <v>43.7</v>
      </c>
      <c r="M455" s="40">
        <f t="shared" ref="M455" si="730">M456+M458</f>
        <v>43.7</v>
      </c>
      <c r="N455" s="40">
        <f t="shared" ref="N455" si="731">N456+N458</f>
        <v>0</v>
      </c>
      <c r="O455" s="40">
        <f t="shared" ref="O455" si="732">O456+O458</f>
        <v>0</v>
      </c>
      <c r="P455" s="43">
        <f t="shared" si="643"/>
        <v>0.54625000000000001</v>
      </c>
      <c r="Q455" s="57"/>
    </row>
    <row r="456" spans="1:17" s="1" customFormat="1" ht="162" x14ac:dyDescent="0.25">
      <c r="A456" s="69" t="s">
        <v>1136</v>
      </c>
      <c r="B456" s="46" t="s">
        <v>501</v>
      </c>
      <c r="C456" s="40">
        <f>C457</f>
        <v>80</v>
      </c>
      <c r="D456" s="40">
        <f t="shared" ref="D456:J456" si="733">D457</f>
        <v>80</v>
      </c>
      <c r="E456" s="40">
        <f t="shared" si="733"/>
        <v>0</v>
      </c>
      <c r="F456" s="40">
        <f t="shared" si="733"/>
        <v>0</v>
      </c>
      <c r="G456" s="76">
        <f t="shared" si="733"/>
        <v>43.7</v>
      </c>
      <c r="H456" s="76">
        <f t="shared" si="733"/>
        <v>43.7</v>
      </c>
      <c r="I456" s="76">
        <f t="shared" si="733"/>
        <v>0</v>
      </c>
      <c r="J456" s="76">
        <f t="shared" si="733"/>
        <v>0</v>
      </c>
      <c r="K456" s="43">
        <f t="shared" si="639"/>
        <v>0.54625000000000001</v>
      </c>
      <c r="L456" s="40">
        <f>L457</f>
        <v>43.7</v>
      </c>
      <c r="M456" s="40">
        <f t="shared" ref="M456:O456" si="734">M457</f>
        <v>43.7</v>
      </c>
      <c r="N456" s="40">
        <f t="shared" si="734"/>
        <v>0</v>
      </c>
      <c r="O456" s="40">
        <f t="shared" si="734"/>
        <v>0</v>
      </c>
      <c r="P456" s="43">
        <f t="shared" si="643"/>
        <v>0.54625000000000001</v>
      </c>
      <c r="Q456" s="57"/>
    </row>
    <row r="457" spans="1:17" s="1" customFormat="1" ht="138.75" x14ac:dyDescent="0.25">
      <c r="A457" s="69" t="s">
        <v>1030</v>
      </c>
      <c r="B457" s="53" t="s">
        <v>502</v>
      </c>
      <c r="C457" s="38">
        <f t="shared" ref="C457" si="735">D457+E457+F457</f>
        <v>80</v>
      </c>
      <c r="D457" s="38">
        <v>80</v>
      </c>
      <c r="E457" s="38">
        <v>0</v>
      </c>
      <c r="F457" s="38">
        <v>0</v>
      </c>
      <c r="G457" s="79">
        <f t="shared" ref="G457" si="736">H457+I457+J457</f>
        <v>43.7</v>
      </c>
      <c r="H457" s="79">
        <v>43.7</v>
      </c>
      <c r="I457" s="79">
        <v>0</v>
      </c>
      <c r="J457" s="79">
        <v>0</v>
      </c>
      <c r="K457" s="43">
        <f t="shared" si="639"/>
        <v>0.54625000000000001</v>
      </c>
      <c r="L457" s="38">
        <f t="shared" ref="L457" si="737">M457+N457+O457</f>
        <v>43.7</v>
      </c>
      <c r="M457" s="38">
        <v>43.7</v>
      </c>
      <c r="N457" s="38">
        <v>0</v>
      </c>
      <c r="O457" s="38">
        <v>0</v>
      </c>
      <c r="P457" s="43">
        <f t="shared" si="643"/>
        <v>0.54625000000000001</v>
      </c>
      <c r="Q457" s="57" t="s">
        <v>1416</v>
      </c>
    </row>
    <row r="458" spans="1:17" s="1" customFormat="1" ht="135" x14ac:dyDescent="0.25">
      <c r="A458" s="69" t="s">
        <v>1034</v>
      </c>
      <c r="B458" s="46" t="s">
        <v>503</v>
      </c>
      <c r="C458" s="40">
        <f>C459+C460+C461</f>
        <v>0</v>
      </c>
      <c r="D458" s="40">
        <f t="shared" ref="D458:L458" si="738">D459+D460+D461</f>
        <v>0</v>
      </c>
      <c r="E458" s="40">
        <f t="shared" si="738"/>
        <v>0</v>
      </c>
      <c r="F458" s="40">
        <f t="shared" si="738"/>
        <v>0</v>
      </c>
      <c r="G458" s="76">
        <f t="shared" si="738"/>
        <v>0</v>
      </c>
      <c r="H458" s="76">
        <f t="shared" si="738"/>
        <v>0</v>
      </c>
      <c r="I458" s="76">
        <f t="shared" si="738"/>
        <v>0</v>
      </c>
      <c r="J458" s="76">
        <f t="shared" si="738"/>
        <v>0</v>
      </c>
      <c r="K458" s="43" t="s">
        <v>33</v>
      </c>
      <c r="L458" s="40">
        <f t="shared" si="738"/>
        <v>0</v>
      </c>
      <c r="M458" s="40">
        <f t="shared" ref="M458" si="739">M459+M460+M461</f>
        <v>0</v>
      </c>
      <c r="N458" s="40">
        <f t="shared" ref="N458" si="740">N459+N460+N461</f>
        <v>0</v>
      </c>
      <c r="O458" s="40">
        <f t="shared" ref="O458" si="741">O459+O460+O461</f>
        <v>0</v>
      </c>
      <c r="P458" s="43" t="s">
        <v>33</v>
      </c>
      <c r="Q458" s="57"/>
    </row>
    <row r="459" spans="1:17" s="1" customFormat="1" ht="111" x14ac:dyDescent="0.25">
      <c r="A459" s="69" t="s">
        <v>1035</v>
      </c>
      <c r="B459" s="53" t="s">
        <v>504</v>
      </c>
      <c r="C459" s="38">
        <f t="shared" ref="C459" si="742">D459+E459+F459</f>
        <v>0</v>
      </c>
      <c r="D459" s="38">
        <v>0</v>
      </c>
      <c r="E459" s="38">
        <v>0</v>
      </c>
      <c r="F459" s="38">
        <v>0</v>
      </c>
      <c r="G459" s="79">
        <f t="shared" ref="G459" si="743">H459+I459+J459</f>
        <v>0</v>
      </c>
      <c r="H459" s="79">
        <v>0</v>
      </c>
      <c r="I459" s="79">
        <v>0</v>
      </c>
      <c r="J459" s="79">
        <v>0</v>
      </c>
      <c r="K459" s="43" t="s">
        <v>33</v>
      </c>
      <c r="L459" s="38">
        <f t="shared" ref="L459" si="744">M459+N459+O459</f>
        <v>0</v>
      </c>
      <c r="M459" s="38">
        <v>0</v>
      </c>
      <c r="N459" s="38">
        <v>0</v>
      </c>
      <c r="O459" s="38">
        <v>0</v>
      </c>
      <c r="P459" s="43" t="s">
        <v>33</v>
      </c>
      <c r="Q459" s="57"/>
    </row>
    <row r="460" spans="1:17" s="1" customFormat="1" ht="111" x14ac:dyDescent="0.25">
      <c r="A460" s="69" t="s">
        <v>1036</v>
      </c>
      <c r="B460" s="53" t="s">
        <v>505</v>
      </c>
      <c r="C460" s="38">
        <f t="shared" ref="C460" si="745">D460+E460+F460</f>
        <v>0</v>
      </c>
      <c r="D460" s="38">
        <v>0</v>
      </c>
      <c r="E460" s="38">
        <v>0</v>
      </c>
      <c r="F460" s="38">
        <v>0</v>
      </c>
      <c r="G460" s="79">
        <f t="shared" ref="G460" si="746">H460+I460+J460</f>
        <v>0</v>
      </c>
      <c r="H460" s="79">
        <v>0</v>
      </c>
      <c r="I460" s="79">
        <v>0</v>
      </c>
      <c r="J460" s="79">
        <v>0</v>
      </c>
      <c r="K460" s="43" t="s">
        <v>33</v>
      </c>
      <c r="L460" s="38">
        <f t="shared" ref="L460" si="747">M460+N460+O460</f>
        <v>0</v>
      </c>
      <c r="M460" s="38">
        <v>0</v>
      </c>
      <c r="N460" s="38">
        <v>0</v>
      </c>
      <c r="O460" s="38">
        <v>0</v>
      </c>
      <c r="P460" s="43" t="s">
        <v>33</v>
      </c>
      <c r="Q460" s="57"/>
    </row>
    <row r="461" spans="1:17" s="1" customFormat="1" ht="138.75" x14ac:dyDescent="0.25">
      <c r="A461" s="69" t="s">
        <v>1037</v>
      </c>
      <c r="B461" s="53" t="s">
        <v>506</v>
      </c>
      <c r="C461" s="38">
        <f t="shared" ref="C461" si="748">D461+E461+F461</f>
        <v>0</v>
      </c>
      <c r="D461" s="38">
        <v>0</v>
      </c>
      <c r="E461" s="38">
        <v>0</v>
      </c>
      <c r="F461" s="38">
        <v>0</v>
      </c>
      <c r="G461" s="79">
        <f t="shared" ref="G461" si="749">H461+I461+J461</f>
        <v>0</v>
      </c>
      <c r="H461" s="79">
        <v>0</v>
      </c>
      <c r="I461" s="79">
        <v>0</v>
      </c>
      <c r="J461" s="79">
        <v>0</v>
      </c>
      <c r="K461" s="43" t="s">
        <v>33</v>
      </c>
      <c r="L461" s="38">
        <f t="shared" ref="L461" si="750">M461+N461+O461</f>
        <v>0</v>
      </c>
      <c r="M461" s="38">
        <v>0</v>
      </c>
      <c r="N461" s="38">
        <v>0</v>
      </c>
      <c r="O461" s="38">
        <v>0</v>
      </c>
      <c r="P461" s="43" t="s">
        <v>33</v>
      </c>
      <c r="Q461" s="57"/>
    </row>
    <row r="462" spans="1:17" s="1" customFormat="1" ht="54" x14ac:dyDescent="0.25">
      <c r="A462" s="69" t="s">
        <v>1093</v>
      </c>
      <c r="B462" s="46" t="s">
        <v>507</v>
      </c>
      <c r="C462" s="40">
        <f>C463</f>
        <v>82071.399999999994</v>
      </c>
      <c r="D462" s="40">
        <f t="shared" ref="D462:J462" si="751">D463</f>
        <v>82071.399999999994</v>
      </c>
      <c r="E462" s="40">
        <f t="shared" si="751"/>
        <v>0</v>
      </c>
      <c r="F462" s="40">
        <f t="shared" si="751"/>
        <v>0</v>
      </c>
      <c r="G462" s="76">
        <f t="shared" si="751"/>
        <v>78797.3</v>
      </c>
      <c r="H462" s="76">
        <f t="shared" si="751"/>
        <v>78797.3</v>
      </c>
      <c r="I462" s="76">
        <f t="shared" si="751"/>
        <v>0</v>
      </c>
      <c r="J462" s="76">
        <f t="shared" si="751"/>
        <v>0</v>
      </c>
      <c r="K462" s="43">
        <f t="shared" si="639"/>
        <v>0.96010668759153628</v>
      </c>
      <c r="L462" s="40">
        <f>L463</f>
        <v>78797.3</v>
      </c>
      <c r="M462" s="40">
        <f t="shared" ref="M462:O462" si="752">M463</f>
        <v>78797.3</v>
      </c>
      <c r="N462" s="40">
        <f t="shared" si="752"/>
        <v>0</v>
      </c>
      <c r="O462" s="40">
        <f t="shared" si="752"/>
        <v>0</v>
      </c>
      <c r="P462" s="43">
        <f t="shared" si="643"/>
        <v>0.96010668759153628</v>
      </c>
      <c r="Q462" s="57"/>
    </row>
    <row r="463" spans="1:17" s="1" customFormat="1" ht="81" x14ac:dyDescent="0.25">
      <c r="A463" s="69" t="s">
        <v>1136</v>
      </c>
      <c r="B463" s="46" t="s">
        <v>178</v>
      </c>
      <c r="C463" s="40">
        <f>C464</f>
        <v>82071.399999999994</v>
      </c>
      <c r="D463" s="40">
        <f t="shared" ref="D463:L463" si="753">D464</f>
        <v>82071.399999999994</v>
      </c>
      <c r="E463" s="40">
        <f t="shared" si="753"/>
        <v>0</v>
      </c>
      <c r="F463" s="40">
        <f t="shared" si="753"/>
        <v>0</v>
      </c>
      <c r="G463" s="76">
        <f t="shared" si="753"/>
        <v>78797.3</v>
      </c>
      <c r="H463" s="76">
        <f t="shared" si="753"/>
        <v>78797.3</v>
      </c>
      <c r="I463" s="76">
        <f t="shared" si="753"/>
        <v>0</v>
      </c>
      <c r="J463" s="76">
        <f t="shared" si="753"/>
        <v>0</v>
      </c>
      <c r="K463" s="43">
        <f t="shared" si="639"/>
        <v>0.96010668759153628</v>
      </c>
      <c r="L463" s="40">
        <f t="shared" si="753"/>
        <v>78797.3</v>
      </c>
      <c r="M463" s="40">
        <f t="shared" ref="M463" si="754">M464</f>
        <v>78797.3</v>
      </c>
      <c r="N463" s="40">
        <f t="shared" ref="N463" si="755">N464</f>
        <v>0</v>
      </c>
      <c r="O463" s="40">
        <f t="shared" ref="O463" si="756">O464</f>
        <v>0</v>
      </c>
      <c r="P463" s="43">
        <f t="shared" si="643"/>
        <v>0.96010668759153628</v>
      </c>
      <c r="Q463" s="57"/>
    </row>
    <row r="464" spans="1:17" s="1" customFormat="1" ht="83.25" x14ac:dyDescent="0.25">
      <c r="A464" s="69" t="s">
        <v>1030</v>
      </c>
      <c r="B464" s="53" t="s">
        <v>508</v>
      </c>
      <c r="C464" s="40">
        <f>C465+C466+C467</f>
        <v>82071.399999999994</v>
      </c>
      <c r="D464" s="40">
        <f t="shared" ref="D464:L464" si="757">D465+D466+D467</f>
        <v>82071.399999999994</v>
      </c>
      <c r="E464" s="40">
        <f t="shared" si="757"/>
        <v>0</v>
      </c>
      <c r="F464" s="40">
        <f t="shared" si="757"/>
        <v>0</v>
      </c>
      <c r="G464" s="76">
        <f t="shared" si="757"/>
        <v>78797.3</v>
      </c>
      <c r="H464" s="76">
        <f t="shared" si="757"/>
        <v>78797.3</v>
      </c>
      <c r="I464" s="76">
        <f t="shared" si="757"/>
        <v>0</v>
      </c>
      <c r="J464" s="76">
        <f t="shared" si="757"/>
        <v>0</v>
      </c>
      <c r="K464" s="43">
        <f t="shared" si="639"/>
        <v>0.96010668759153628</v>
      </c>
      <c r="L464" s="40">
        <f t="shared" si="757"/>
        <v>78797.3</v>
      </c>
      <c r="M464" s="40">
        <f t="shared" ref="M464" si="758">M465+M466+M467</f>
        <v>78797.3</v>
      </c>
      <c r="N464" s="40">
        <f t="shared" ref="N464" si="759">N465+N466+N467</f>
        <v>0</v>
      </c>
      <c r="O464" s="40">
        <f t="shared" ref="O464" si="760">O465+O466+O467</f>
        <v>0</v>
      </c>
      <c r="P464" s="43">
        <f t="shared" si="643"/>
        <v>0.96010668759153628</v>
      </c>
      <c r="Q464" s="57"/>
    </row>
    <row r="465" spans="1:17" s="1" customFormat="1" ht="83.25" x14ac:dyDescent="0.25">
      <c r="A465" s="69" t="s">
        <v>1145</v>
      </c>
      <c r="B465" s="54" t="s">
        <v>509</v>
      </c>
      <c r="C465" s="38">
        <f t="shared" ref="C465" si="761">D465+E465+F465</f>
        <v>80471.399999999994</v>
      </c>
      <c r="D465" s="38">
        <v>80471.399999999994</v>
      </c>
      <c r="E465" s="38">
        <v>0</v>
      </c>
      <c r="F465" s="38">
        <v>0</v>
      </c>
      <c r="G465" s="79">
        <f t="shared" ref="G465" si="762">H465+I465+J465</f>
        <v>78797.3</v>
      </c>
      <c r="H465" s="79">
        <v>78797.3</v>
      </c>
      <c r="I465" s="79">
        <v>0</v>
      </c>
      <c r="J465" s="79">
        <v>0</v>
      </c>
      <c r="K465" s="43">
        <f t="shared" si="639"/>
        <v>0.97919633559252117</v>
      </c>
      <c r="L465" s="38">
        <f t="shared" ref="L465" si="763">M465+N465+O465</f>
        <v>78797.3</v>
      </c>
      <c r="M465" s="38">
        <v>78797.3</v>
      </c>
      <c r="N465" s="38">
        <v>0</v>
      </c>
      <c r="O465" s="38">
        <v>0</v>
      </c>
      <c r="P465" s="43">
        <f t="shared" si="643"/>
        <v>0.97919633559252117</v>
      </c>
      <c r="Q465" s="57"/>
    </row>
    <row r="466" spans="1:17" s="1" customFormat="1" ht="83.25" x14ac:dyDescent="0.25">
      <c r="A466" s="69" t="s">
        <v>1146</v>
      </c>
      <c r="B466" s="54" t="s">
        <v>510</v>
      </c>
      <c r="C466" s="38">
        <f t="shared" ref="C466" si="764">D466+E466+F466</f>
        <v>0</v>
      </c>
      <c r="D466" s="38">
        <v>0</v>
      </c>
      <c r="E466" s="38">
        <v>0</v>
      </c>
      <c r="F466" s="38">
        <v>0</v>
      </c>
      <c r="G466" s="79">
        <f t="shared" ref="G466" si="765">H466+I466+J466</f>
        <v>0</v>
      </c>
      <c r="H466" s="79">
        <v>0</v>
      </c>
      <c r="I466" s="79">
        <v>0</v>
      </c>
      <c r="J466" s="79">
        <v>0</v>
      </c>
      <c r="K466" s="43" t="s">
        <v>33</v>
      </c>
      <c r="L466" s="38">
        <f t="shared" ref="L466" si="766">M466+N466+O466</f>
        <v>0</v>
      </c>
      <c r="M466" s="38">
        <v>0</v>
      </c>
      <c r="N466" s="38">
        <v>0</v>
      </c>
      <c r="O466" s="38">
        <v>0</v>
      </c>
      <c r="P466" s="43" t="s">
        <v>33</v>
      </c>
      <c r="Q466" s="57"/>
    </row>
    <row r="467" spans="1:17" s="1" customFormat="1" ht="111" x14ac:dyDescent="0.25">
      <c r="A467" s="69" t="s">
        <v>1147</v>
      </c>
      <c r="B467" s="54" t="s">
        <v>511</v>
      </c>
      <c r="C467" s="38">
        <f t="shared" ref="C467" si="767">D467+E467+F467</f>
        <v>1600</v>
      </c>
      <c r="D467" s="38">
        <v>1600</v>
      </c>
      <c r="E467" s="38">
        <v>0</v>
      </c>
      <c r="F467" s="38">
        <v>0</v>
      </c>
      <c r="G467" s="79">
        <f t="shared" ref="G467" si="768">H467+I467+J467</f>
        <v>0</v>
      </c>
      <c r="H467" s="79">
        <v>0</v>
      </c>
      <c r="I467" s="79">
        <v>0</v>
      </c>
      <c r="J467" s="79">
        <v>0</v>
      </c>
      <c r="K467" s="43">
        <f t="shared" si="639"/>
        <v>0</v>
      </c>
      <c r="L467" s="38">
        <f t="shared" ref="L467" si="769">M467+N467+O467</f>
        <v>0</v>
      </c>
      <c r="M467" s="38">
        <v>0</v>
      </c>
      <c r="N467" s="38">
        <v>0</v>
      </c>
      <c r="O467" s="38">
        <v>0</v>
      </c>
      <c r="P467" s="43">
        <f t="shared" si="643"/>
        <v>0</v>
      </c>
      <c r="Q467" s="57" t="s">
        <v>1010</v>
      </c>
    </row>
    <row r="468" spans="1:17" s="1" customFormat="1" ht="78" customHeight="1" x14ac:dyDescent="0.25">
      <c r="A468" s="22" t="s">
        <v>14</v>
      </c>
      <c r="B468" s="58" t="s">
        <v>59</v>
      </c>
      <c r="C468" s="35">
        <f>C469+C477+C482+C485+C488+C491</f>
        <v>2640440.2000000002</v>
      </c>
      <c r="D468" s="35">
        <f t="shared" ref="D468:L468" si="770">D469+D477+D482+D485+D488+D491</f>
        <v>23100.400000000001</v>
      </c>
      <c r="E468" s="35">
        <f t="shared" si="770"/>
        <v>57674.8</v>
      </c>
      <c r="F468" s="35">
        <f t="shared" si="770"/>
        <v>2559665</v>
      </c>
      <c r="G468" s="35">
        <f t="shared" si="770"/>
        <v>2611588.52</v>
      </c>
      <c r="H468" s="35">
        <f t="shared" si="770"/>
        <v>23085.7</v>
      </c>
      <c r="I468" s="35">
        <f t="shared" si="770"/>
        <v>57381.600000000006</v>
      </c>
      <c r="J468" s="35">
        <f t="shared" si="770"/>
        <v>2531121.2200000002</v>
      </c>
      <c r="K468" s="42">
        <f t="shared" si="7"/>
        <v>0.98907315530190754</v>
      </c>
      <c r="L468" s="35">
        <f t="shared" si="770"/>
        <v>2611588.52</v>
      </c>
      <c r="M468" s="35">
        <f t="shared" ref="M468" si="771">M469+M477+M482+M485+M488+M491</f>
        <v>23085.7</v>
      </c>
      <c r="N468" s="35">
        <f t="shared" ref="N468" si="772">N469+N477+N482+N485+N488+N491</f>
        <v>57381.600000000006</v>
      </c>
      <c r="O468" s="35">
        <f t="shared" ref="O468" si="773">O469+O477+O482+O485+O488+O491</f>
        <v>2531121.2200000002</v>
      </c>
      <c r="P468" s="42">
        <f t="shared" si="3"/>
        <v>0.98907315530190754</v>
      </c>
      <c r="Q468" s="63"/>
    </row>
    <row r="469" spans="1:17" s="1" customFormat="1" ht="108" x14ac:dyDescent="0.25">
      <c r="A469" s="69" t="s">
        <v>6</v>
      </c>
      <c r="B469" s="46" t="s">
        <v>512</v>
      </c>
      <c r="C469" s="40">
        <f>C470+C473+C475</f>
        <v>2503793</v>
      </c>
      <c r="D469" s="40">
        <f t="shared" ref="D469:L469" si="774">D470+D473+D475</f>
        <v>0</v>
      </c>
      <c r="E469" s="40">
        <f t="shared" si="774"/>
        <v>3793</v>
      </c>
      <c r="F469" s="40">
        <f t="shared" si="774"/>
        <v>2500000</v>
      </c>
      <c r="G469" s="76">
        <f t="shared" si="774"/>
        <v>2503502.7000000002</v>
      </c>
      <c r="H469" s="76">
        <f t="shared" si="774"/>
        <v>0</v>
      </c>
      <c r="I469" s="76">
        <f t="shared" si="774"/>
        <v>3502.7</v>
      </c>
      <c r="J469" s="76">
        <f t="shared" si="774"/>
        <v>2500000</v>
      </c>
      <c r="K469" s="43">
        <f t="shared" si="7"/>
        <v>0.99988405591037288</v>
      </c>
      <c r="L469" s="40">
        <f t="shared" si="774"/>
        <v>2503502.7000000002</v>
      </c>
      <c r="M469" s="40">
        <f t="shared" ref="M469" si="775">M470+M473+M475</f>
        <v>0</v>
      </c>
      <c r="N469" s="40">
        <f t="shared" ref="N469" si="776">N470+N473+N475</f>
        <v>3502.7</v>
      </c>
      <c r="O469" s="40">
        <f t="shared" ref="O469" si="777">O470+O473+O475</f>
        <v>2500000</v>
      </c>
      <c r="P469" s="43">
        <f t="shared" si="3"/>
        <v>0.99988405591037288</v>
      </c>
      <c r="Q469" s="57"/>
    </row>
    <row r="470" spans="1:17" s="1" customFormat="1" ht="81" x14ac:dyDescent="0.25">
      <c r="A470" s="69" t="s">
        <v>1136</v>
      </c>
      <c r="B470" s="46" t="s">
        <v>513</v>
      </c>
      <c r="C470" s="40">
        <f>C471+C472</f>
        <v>2500000</v>
      </c>
      <c r="D470" s="40">
        <f t="shared" ref="D470:L470" si="778">D471+D472</f>
        <v>0</v>
      </c>
      <c r="E470" s="40">
        <f t="shared" si="778"/>
        <v>0</v>
      </c>
      <c r="F470" s="40">
        <f t="shared" si="778"/>
        <v>2500000</v>
      </c>
      <c r="G470" s="76">
        <f t="shared" si="778"/>
        <v>2500000</v>
      </c>
      <c r="H470" s="76">
        <f t="shared" si="778"/>
        <v>0</v>
      </c>
      <c r="I470" s="76">
        <f t="shared" si="778"/>
        <v>0</v>
      </c>
      <c r="J470" s="76">
        <f t="shared" si="778"/>
        <v>2500000</v>
      </c>
      <c r="K470" s="43">
        <f t="shared" ref="K470:K490" si="779">G470/C470</f>
        <v>1</v>
      </c>
      <c r="L470" s="40">
        <f t="shared" si="778"/>
        <v>2500000</v>
      </c>
      <c r="M470" s="40">
        <f t="shared" ref="M470" si="780">M471+M472</f>
        <v>0</v>
      </c>
      <c r="N470" s="40">
        <f t="shared" ref="N470" si="781">N471+N472</f>
        <v>0</v>
      </c>
      <c r="O470" s="40">
        <f t="shared" ref="O470" si="782">O471+O472</f>
        <v>2500000</v>
      </c>
      <c r="P470" s="43">
        <f t="shared" ref="P470:P490" si="783">L470/C470</f>
        <v>1</v>
      </c>
      <c r="Q470" s="57"/>
    </row>
    <row r="471" spans="1:17" s="1" customFormat="1" ht="33" x14ac:dyDescent="0.25">
      <c r="A471" s="69" t="s">
        <v>1030</v>
      </c>
      <c r="B471" s="53" t="s">
        <v>514</v>
      </c>
      <c r="C471" s="38">
        <f t="shared" ref="C471" si="784">D471+E471+F471</f>
        <v>2500000</v>
      </c>
      <c r="D471" s="38">
        <v>0</v>
      </c>
      <c r="E471" s="38">
        <v>0</v>
      </c>
      <c r="F471" s="38">
        <v>2500000</v>
      </c>
      <c r="G471" s="79">
        <f t="shared" ref="G471" si="785">H471+I471+J471</f>
        <v>2500000</v>
      </c>
      <c r="H471" s="79">
        <v>0</v>
      </c>
      <c r="I471" s="79">
        <v>0</v>
      </c>
      <c r="J471" s="79">
        <v>2500000</v>
      </c>
      <c r="K471" s="43">
        <f t="shared" si="779"/>
        <v>1</v>
      </c>
      <c r="L471" s="38">
        <f t="shared" ref="L471" si="786">M471+N471+O471</f>
        <v>2500000</v>
      </c>
      <c r="M471" s="38">
        <v>0</v>
      </c>
      <c r="N471" s="38">
        <v>0</v>
      </c>
      <c r="O471" s="38">
        <v>2500000</v>
      </c>
      <c r="P471" s="43">
        <f t="shared" si="783"/>
        <v>1</v>
      </c>
      <c r="Q471" s="57"/>
    </row>
    <row r="472" spans="1:17" s="1" customFormat="1" ht="111" x14ac:dyDescent="0.25">
      <c r="A472" s="69" t="s">
        <v>1032</v>
      </c>
      <c r="B472" s="53" t="s">
        <v>515</v>
      </c>
      <c r="C472" s="38">
        <f t="shared" ref="C472" si="787">D472+E472+F472</f>
        <v>0</v>
      </c>
      <c r="D472" s="38">
        <v>0</v>
      </c>
      <c r="E472" s="38">
        <v>0</v>
      </c>
      <c r="F472" s="38">
        <v>0</v>
      </c>
      <c r="G472" s="79">
        <f t="shared" ref="G472" si="788">H472+I472+J472</f>
        <v>0</v>
      </c>
      <c r="H472" s="79">
        <v>0</v>
      </c>
      <c r="I472" s="79">
        <v>0</v>
      </c>
      <c r="J472" s="79">
        <v>0</v>
      </c>
      <c r="K472" s="43" t="s">
        <v>33</v>
      </c>
      <c r="L472" s="38">
        <f t="shared" ref="L472" si="789">M472+N472+O472</f>
        <v>0</v>
      </c>
      <c r="M472" s="38">
        <v>0</v>
      </c>
      <c r="N472" s="38">
        <v>0</v>
      </c>
      <c r="O472" s="38">
        <v>0</v>
      </c>
      <c r="P472" s="43" t="s">
        <v>33</v>
      </c>
      <c r="Q472" s="57"/>
    </row>
    <row r="473" spans="1:17" s="1" customFormat="1" ht="54" x14ac:dyDescent="0.25">
      <c r="A473" s="69" t="s">
        <v>1182</v>
      </c>
      <c r="B473" s="46" t="s">
        <v>516</v>
      </c>
      <c r="C473" s="40">
        <f>C474</f>
        <v>0</v>
      </c>
      <c r="D473" s="40">
        <f t="shared" ref="D473:J473" si="790">D474</f>
        <v>0</v>
      </c>
      <c r="E473" s="40">
        <f t="shared" si="790"/>
        <v>0</v>
      </c>
      <c r="F473" s="40">
        <f t="shared" si="790"/>
        <v>0</v>
      </c>
      <c r="G473" s="76">
        <f t="shared" si="790"/>
        <v>0</v>
      </c>
      <c r="H473" s="76">
        <f t="shared" si="790"/>
        <v>0</v>
      </c>
      <c r="I473" s="76">
        <f t="shared" si="790"/>
        <v>0</v>
      </c>
      <c r="J473" s="76">
        <f t="shared" si="790"/>
        <v>0</v>
      </c>
      <c r="K473" s="43" t="s">
        <v>33</v>
      </c>
      <c r="L473" s="40">
        <f>L474</f>
        <v>0</v>
      </c>
      <c r="M473" s="40">
        <f t="shared" ref="M473:O473" si="791">M474</f>
        <v>0</v>
      </c>
      <c r="N473" s="40">
        <f t="shared" si="791"/>
        <v>0</v>
      </c>
      <c r="O473" s="40">
        <f t="shared" si="791"/>
        <v>0</v>
      </c>
      <c r="P473" s="43" t="s">
        <v>33</v>
      </c>
      <c r="Q473" s="57"/>
    </row>
    <row r="474" spans="1:17" s="1" customFormat="1" ht="83.25" x14ac:dyDescent="0.25">
      <c r="A474" s="69" t="s">
        <v>1134</v>
      </c>
      <c r="B474" s="53" t="s">
        <v>517</v>
      </c>
      <c r="C474" s="38">
        <f t="shared" ref="C474" si="792">D474+E474+F474</f>
        <v>0</v>
      </c>
      <c r="D474" s="38">
        <v>0</v>
      </c>
      <c r="E474" s="38">
        <v>0</v>
      </c>
      <c r="F474" s="38">
        <v>0</v>
      </c>
      <c r="G474" s="79">
        <f t="shared" ref="G474" si="793">H474+I474+J474</f>
        <v>0</v>
      </c>
      <c r="H474" s="79">
        <v>0</v>
      </c>
      <c r="I474" s="79">
        <v>0</v>
      </c>
      <c r="J474" s="79">
        <v>0</v>
      </c>
      <c r="K474" s="43" t="s">
        <v>33</v>
      </c>
      <c r="L474" s="38">
        <f t="shared" ref="L474" si="794">M474+N474+O474</f>
        <v>0</v>
      </c>
      <c r="M474" s="38">
        <v>0</v>
      </c>
      <c r="N474" s="38">
        <v>0</v>
      </c>
      <c r="O474" s="38">
        <v>0</v>
      </c>
      <c r="P474" s="43" t="s">
        <v>33</v>
      </c>
      <c r="Q474" s="57"/>
    </row>
    <row r="475" spans="1:17" s="1" customFormat="1" ht="135" x14ac:dyDescent="0.25">
      <c r="A475" s="69" t="s">
        <v>1187</v>
      </c>
      <c r="B475" s="46" t="s">
        <v>518</v>
      </c>
      <c r="C475" s="40">
        <f>C476</f>
        <v>3793</v>
      </c>
      <c r="D475" s="40">
        <f t="shared" ref="D475:J475" si="795">D476</f>
        <v>0</v>
      </c>
      <c r="E475" s="40">
        <f t="shared" si="795"/>
        <v>3793</v>
      </c>
      <c r="F475" s="40">
        <f t="shared" si="795"/>
        <v>0</v>
      </c>
      <c r="G475" s="76">
        <f t="shared" si="795"/>
        <v>3502.7</v>
      </c>
      <c r="H475" s="76">
        <f t="shared" si="795"/>
        <v>0</v>
      </c>
      <c r="I475" s="76">
        <f t="shared" si="795"/>
        <v>3502.7</v>
      </c>
      <c r="J475" s="76">
        <f t="shared" si="795"/>
        <v>0</v>
      </c>
      <c r="K475" s="43">
        <f t="shared" si="779"/>
        <v>0.92346427629844441</v>
      </c>
      <c r="L475" s="40">
        <f>L476</f>
        <v>3502.7</v>
      </c>
      <c r="M475" s="40">
        <f t="shared" ref="M475:O475" si="796">M476</f>
        <v>0</v>
      </c>
      <c r="N475" s="40">
        <f t="shared" si="796"/>
        <v>3502.7</v>
      </c>
      <c r="O475" s="40">
        <f t="shared" si="796"/>
        <v>0</v>
      </c>
      <c r="P475" s="43">
        <f t="shared" si="783"/>
        <v>0.92346427629844441</v>
      </c>
      <c r="Q475" s="57"/>
    </row>
    <row r="476" spans="1:17" s="1" customFormat="1" ht="381" customHeight="1" x14ac:dyDescent="0.25">
      <c r="A476" s="69" t="s">
        <v>1314</v>
      </c>
      <c r="B476" s="55" t="s">
        <v>519</v>
      </c>
      <c r="C476" s="38">
        <f t="shared" ref="C476" si="797">D476+E476+F476</f>
        <v>3793</v>
      </c>
      <c r="D476" s="38">
        <v>0</v>
      </c>
      <c r="E476" s="38">
        <v>3793</v>
      </c>
      <c r="F476" s="38">
        <v>0</v>
      </c>
      <c r="G476" s="79">
        <f t="shared" ref="G476" si="798">H476+I476+J476</f>
        <v>3502.7</v>
      </c>
      <c r="H476" s="79">
        <v>0</v>
      </c>
      <c r="I476" s="79">
        <v>3502.7</v>
      </c>
      <c r="J476" s="79">
        <v>0</v>
      </c>
      <c r="K476" s="43">
        <f t="shared" si="779"/>
        <v>0.92346427629844441</v>
      </c>
      <c r="L476" s="38">
        <f t="shared" ref="L476" si="799">M476+N476+O476</f>
        <v>3502.7</v>
      </c>
      <c r="M476" s="38">
        <v>0</v>
      </c>
      <c r="N476" s="38">
        <v>3502.7</v>
      </c>
      <c r="O476" s="38">
        <v>0</v>
      </c>
      <c r="P476" s="43">
        <f t="shared" si="783"/>
        <v>0.92346427629844441</v>
      </c>
      <c r="Q476" s="57"/>
    </row>
    <row r="477" spans="1:17" s="1" customFormat="1" ht="54" x14ac:dyDescent="0.25">
      <c r="A477" s="69" t="s">
        <v>23</v>
      </c>
      <c r="B477" s="46" t="s">
        <v>520</v>
      </c>
      <c r="C477" s="40">
        <f>C478</f>
        <v>79910.8</v>
      </c>
      <c r="D477" s="40">
        <f t="shared" ref="D477:L478" si="800">D478</f>
        <v>8400</v>
      </c>
      <c r="E477" s="40">
        <f t="shared" si="800"/>
        <v>11996.800000000001</v>
      </c>
      <c r="F477" s="40">
        <f t="shared" si="800"/>
        <v>59514</v>
      </c>
      <c r="G477" s="76">
        <f t="shared" si="800"/>
        <v>51351.520000000004</v>
      </c>
      <c r="H477" s="76">
        <f t="shared" si="800"/>
        <v>8385.7999999999993</v>
      </c>
      <c r="I477" s="76">
        <f t="shared" si="800"/>
        <v>11995.5</v>
      </c>
      <c r="J477" s="76">
        <f t="shared" si="800"/>
        <v>30970.22</v>
      </c>
      <c r="K477" s="43">
        <f t="shared" si="779"/>
        <v>0.64261051071945219</v>
      </c>
      <c r="L477" s="40">
        <f t="shared" si="800"/>
        <v>51351.520000000004</v>
      </c>
      <c r="M477" s="40">
        <f t="shared" ref="M477:M478" si="801">M478</f>
        <v>8385.7999999999993</v>
      </c>
      <c r="N477" s="40">
        <f t="shared" ref="N477:N478" si="802">N478</f>
        <v>11995.5</v>
      </c>
      <c r="O477" s="40">
        <f t="shared" ref="O477:O478" si="803">O478</f>
        <v>30970.22</v>
      </c>
      <c r="P477" s="43">
        <f t="shared" si="783"/>
        <v>0.64261051071945219</v>
      </c>
      <c r="Q477" s="57"/>
    </row>
    <row r="478" spans="1:17" s="1" customFormat="1" ht="162" x14ac:dyDescent="0.25">
      <c r="A478" s="69" t="s">
        <v>1136</v>
      </c>
      <c r="B478" s="46" t="s">
        <v>521</v>
      </c>
      <c r="C478" s="40">
        <f>C479</f>
        <v>79910.8</v>
      </c>
      <c r="D478" s="40">
        <f t="shared" si="800"/>
        <v>8400</v>
      </c>
      <c r="E478" s="40">
        <f t="shared" si="800"/>
        <v>11996.800000000001</v>
      </c>
      <c r="F478" s="40">
        <f t="shared" si="800"/>
        <v>59514</v>
      </c>
      <c r="G478" s="76">
        <f t="shared" si="800"/>
        <v>51351.520000000004</v>
      </c>
      <c r="H478" s="76">
        <f t="shared" si="800"/>
        <v>8385.7999999999993</v>
      </c>
      <c r="I478" s="76">
        <f t="shared" si="800"/>
        <v>11995.5</v>
      </c>
      <c r="J478" s="76">
        <f t="shared" si="800"/>
        <v>30970.22</v>
      </c>
      <c r="K478" s="43">
        <f t="shared" si="779"/>
        <v>0.64261051071945219</v>
      </c>
      <c r="L478" s="40">
        <f t="shared" si="800"/>
        <v>51351.520000000004</v>
      </c>
      <c r="M478" s="40">
        <f t="shared" si="801"/>
        <v>8385.7999999999993</v>
      </c>
      <c r="N478" s="40">
        <f t="shared" si="802"/>
        <v>11995.5</v>
      </c>
      <c r="O478" s="40">
        <f t="shared" si="803"/>
        <v>30970.22</v>
      </c>
      <c r="P478" s="43">
        <f t="shared" si="783"/>
        <v>0.64261051071945219</v>
      </c>
      <c r="Q478" s="57"/>
    </row>
    <row r="479" spans="1:17" s="1" customFormat="1" ht="55.5" x14ac:dyDescent="0.25">
      <c r="A479" s="69" t="s">
        <v>1030</v>
      </c>
      <c r="B479" s="53" t="s">
        <v>522</v>
      </c>
      <c r="C479" s="40">
        <f>C480+C481</f>
        <v>79910.8</v>
      </c>
      <c r="D479" s="40">
        <f t="shared" ref="D479:L479" si="804">D480+D481</f>
        <v>8400</v>
      </c>
      <c r="E479" s="40">
        <f t="shared" si="804"/>
        <v>11996.800000000001</v>
      </c>
      <c r="F479" s="40">
        <f t="shared" si="804"/>
        <v>59514</v>
      </c>
      <c r="G479" s="76">
        <f t="shared" si="804"/>
        <v>51351.520000000004</v>
      </c>
      <c r="H479" s="76">
        <f t="shared" si="804"/>
        <v>8385.7999999999993</v>
      </c>
      <c r="I479" s="76">
        <f t="shared" si="804"/>
        <v>11995.5</v>
      </c>
      <c r="J479" s="76">
        <f t="shared" si="804"/>
        <v>30970.22</v>
      </c>
      <c r="K479" s="43">
        <f t="shared" si="779"/>
        <v>0.64261051071945219</v>
      </c>
      <c r="L479" s="40">
        <f t="shared" si="804"/>
        <v>51351.520000000004</v>
      </c>
      <c r="M479" s="40">
        <f t="shared" ref="M479" si="805">M480+M481</f>
        <v>8385.7999999999993</v>
      </c>
      <c r="N479" s="40">
        <f t="shared" ref="N479" si="806">N480+N481</f>
        <v>11995.5</v>
      </c>
      <c r="O479" s="40">
        <f t="shared" ref="O479" si="807">O480+O481</f>
        <v>30970.22</v>
      </c>
      <c r="P479" s="43">
        <f t="shared" si="783"/>
        <v>0.64261051071945219</v>
      </c>
      <c r="Q479" s="57"/>
    </row>
    <row r="480" spans="1:17" s="1" customFormat="1" ht="55.5" x14ac:dyDescent="0.25">
      <c r="A480" s="69" t="s">
        <v>1145</v>
      </c>
      <c r="B480" s="54" t="s">
        <v>523</v>
      </c>
      <c r="C480" s="38">
        <f t="shared" ref="C480" si="808">D480+E480+F480</f>
        <v>79910.8</v>
      </c>
      <c r="D480" s="38">
        <v>8400</v>
      </c>
      <c r="E480" s="38">
        <f>3610.1+8386.7</f>
        <v>11996.800000000001</v>
      </c>
      <c r="F480" s="38">
        <v>59514</v>
      </c>
      <c r="G480" s="79">
        <f t="shared" ref="G480" si="809">H480+I480+J480</f>
        <v>51351.520000000004</v>
      </c>
      <c r="H480" s="79">
        <v>8385.7999999999993</v>
      </c>
      <c r="I480" s="79">
        <f>8385.8+3609.7</f>
        <v>11995.5</v>
      </c>
      <c r="J480" s="79">
        <v>30970.22</v>
      </c>
      <c r="K480" s="43">
        <f t="shared" si="779"/>
        <v>0.64261051071945219</v>
      </c>
      <c r="L480" s="38">
        <f t="shared" ref="L480" si="810">M480+N480+O480</f>
        <v>51351.520000000004</v>
      </c>
      <c r="M480" s="38">
        <v>8385.7999999999993</v>
      </c>
      <c r="N480" s="38">
        <f>8385.8+3609.7</f>
        <v>11995.5</v>
      </c>
      <c r="O480" s="38">
        <v>30970.22</v>
      </c>
      <c r="P480" s="43">
        <f t="shared" si="783"/>
        <v>0.64261051071945219</v>
      </c>
      <c r="Q480" s="57" t="s">
        <v>1009</v>
      </c>
    </row>
    <row r="481" spans="1:17" s="1" customFormat="1" ht="83.25" x14ac:dyDescent="0.25">
      <c r="A481" s="69" t="s">
        <v>1146</v>
      </c>
      <c r="B481" s="54" t="s">
        <v>524</v>
      </c>
      <c r="C481" s="38">
        <f t="shared" ref="C481" si="811">D481+E481+F481</f>
        <v>0</v>
      </c>
      <c r="D481" s="38">
        <v>0</v>
      </c>
      <c r="E481" s="38">
        <v>0</v>
      </c>
      <c r="F481" s="38">
        <v>0</v>
      </c>
      <c r="G481" s="79">
        <f t="shared" ref="G481" si="812">H481+I481+J481</f>
        <v>0</v>
      </c>
      <c r="H481" s="79">
        <v>0</v>
      </c>
      <c r="I481" s="79">
        <v>0</v>
      </c>
      <c r="J481" s="79">
        <v>0</v>
      </c>
      <c r="K481" s="43" t="s">
        <v>33</v>
      </c>
      <c r="L481" s="38">
        <f t="shared" ref="L481" si="813">M481+N481+O481</f>
        <v>0</v>
      </c>
      <c r="M481" s="38">
        <v>0</v>
      </c>
      <c r="N481" s="38">
        <v>0</v>
      </c>
      <c r="O481" s="38">
        <v>0</v>
      </c>
      <c r="P481" s="43" t="s">
        <v>33</v>
      </c>
      <c r="Q481" s="57"/>
    </row>
    <row r="482" spans="1:17" s="1" customFormat="1" ht="135" x14ac:dyDescent="0.25">
      <c r="A482" s="69" t="s">
        <v>1142</v>
      </c>
      <c r="B482" s="46" t="s">
        <v>525</v>
      </c>
      <c r="C482" s="40">
        <f>C483</f>
        <v>48316.2</v>
      </c>
      <c r="D482" s="40">
        <f t="shared" ref="D482:L483" si="814">D483</f>
        <v>14617.2</v>
      </c>
      <c r="E482" s="40">
        <f t="shared" si="814"/>
        <v>33699</v>
      </c>
      <c r="F482" s="40">
        <f t="shared" si="814"/>
        <v>0</v>
      </c>
      <c r="G482" s="76">
        <f t="shared" si="814"/>
        <v>48316</v>
      </c>
      <c r="H482" s="76">
        <f t="shared" si="814"/>
        <v>14617.2</v>
      </c>
      <c r="I482" s="76">
        <f t="shared" si="814"/>
        <v>33698.800000000003</v>
      </c>
      <c r="J482" s="76">
        <f t="shared" si="814"/>
        <v>0</v>
      </c>
      <c r="K482" s="43">
        <f t="shared" si="779"/>
        <v>0.99999586060162027</v>
      </c>
      <c r="L482" s="40">
        <f t="shared" si="814"/>
        <v>48316</v>
      </c>
      <c r="M482" s="40">
        <f t="shared" ref="M482:M483" si="815">M483</f>
        <v>14617.2</v>
      </c>
      <c r="N482" s="40">
        <f t="shared" ref="N482:N483" si="816">N483</f>
        <v>33698.800000000003</v>
      </c>
      <c r="O482" s="40">
        <f t="shared" ref="O482:O483" si="817">O483</f>
        <v>0</v>
      </c>
      <c r="P482" s="43">
        <f t="shared" si="783"/>
        <v>0.99999586060162027</v>
      </c>
      <c r="Q482" s="57"/>
    </row>
    <row r="483" spans="1:17" s="1" customFormat="1" ht="162" x14ac:dyDescent="0.25">
      <c r="A483" s="69" t="s">
        <v>1136</v>
      </c>
      <c r="B483" s="46" t="s">
        <v>526</v>
      </c>
      <c r="C483" s="40">
        <f>C484</f>
        <v>48316.2</v>
      </c>
      <c r="D483" s="40">
        <f t="shared" si="814"/>
        <v>14617.2</v>
      </c>
      <c r="E483" s="40">
        <f t="shared" si="814"/>
        <v>33699</v>
      </c>
      <c r="F483" s="40">
        <f t="shared" si="814"/>
        <v>0</v>
      </c>
      <c r="G483" s="76">
        <f t="shared" si="814"/>
        <v>48316</v>
      </c>
      <c r="H483" s="76">
        <f t="shared" si="814"/>
        <v>14617.2</v>
      </c>
      <c r="I483" s="76">
        <f t="shared" si="814"/>
        <v>33698.800000000003</v>
      </c>
      <c r="J483" s="76">
        <f t="shared" si="814"/>
        <v>0</v>
      </c>
      <c r="K483" s="43">
        <f t="shared" si="779"/>
        <v>0.99999586060162027</v>
      </c>
      <c r="L483" s="40">
        <f t="shared" si="814"/>
        <v>48316</v>
      </c>
      <c r="M483" s="40">
        <f t="shared" si="815"/>
        <v>14617.2</v>
      </c>
      <c r="N483" s="40">
        <f t="shared" si="816"/>
        <v>33698.800000000003</v>
      </c>
      <c r="O483" s="40">
        <f t="shared" si="817"/>
        <v>0</v>
      </c>
      <c r="P483" s="43">
        <f t="shared" si="783"/>
        <v>0.99999586060162027</v>
      </c>
      <c r="Q483" s="57"/>
    </row>
    <row r="484" spans="1:17" s="1" customFormat="1" ht="166.5" x14ac:dyDescent="0.25">
      <c r="A484" s="69" t="s">
        <v>1030</v>
      </c>
      <c r="B484" s="53" t="s">
        <v>527</v>
      </c>
      <c r="C484" s="38">
        <f t="shared" ref="C484" si="818">D484+E484+F484</f>
        <v>48316.2</v>
      </c>
      <c r="D484" s="38">
        <v>14617.2</v>
      </c>
      <c r="E484" s="38">
        <v>33699</v>
      </c>
      <c r="F484" s="38">
        <v>0</v>
      </c>
      <c r="G484" s="79">
        <f t="shared" ref="G484" si="819">H484+I484+J484</f>
        <v>48316</v>
      </c>
      <c r="H484" s="79">
        <v>14617.2</v>
      </c>
      <c r="I484" s="79">
        <v>33698.800000000003</v>
      </c>
      <c r="J484" s="79">
        <v>0</v>
      </c>
      <c r="K484" s="43">
        <f t="shared" si="779"/>
        <v>0.99999586060162027</v>
      </c>
      <c r="L484" s="38">
        <f t="shared" ref="L484" si="820">M484+N484+O484</f>
        <v>48316</v>
      </c>
      <c r="M484" s="38">
        <v>14617.2</v>
      </c>
      <c r="N484" s="38">
        <v>33698.800000000003</v>
      </c>
      <c r="O484" s="38">
        <v>0</v>
      </c>
      <c r="P484" s="43">
        <f t="shared" si="783"/>
        <v>0.99999586060162027</v>
      </c>
      <c r="Q484" s="57"/>
    </row>
    <row r="485" spans="1:17" s="1" customFormat="1" ht="33" x14ac:dyDescent="0.25">
      <c r="A485" s="69" t="s">
        <v>1133</v>
      </c>
      <c r="B485" s="46" t="s">
        <v>528</v>
      </c>
      <c r="C485" s="40">
        <f>C486</f>
        <v>404</v>
      </c>
      <c r="D485" s="40">
        <f t="shared" ref="D485:L486" si="821">D486</f>
        <v>3</v>
      </c>
      <c r="E485" s="40">
        <f t="shared" si="821"/>
        <v>250</v>
      </c>
      <c r="F485" s="40">
        <f t="shared" si="821"/>
        <v>151</v>
      </c>
      <c r="G485" s="76">
        <f t="shared" si="821"/>
        <v>402.8</v>
      </c>
      <c r="H485" s="76">
        <f t="shared" si="821"/>
        <v>2.5</v>
      </c>
      <c r="I485" s="76">
        <f t="shared" si="821"/>
        <v>249.3</v>
      </c>
      <c r="J485" s="76">
        <f t="shared" si="821"/>
        <v>151</v>
      </c>
      <c r="K485" s="43">
        <f t="shared" si="779"/>
        <v>0.99702970297029703</v>
      </c>
      <c r="L485" s="40">
        <f t="shared" si="821"/>
        <v>402.8</v>
      </c>
      <c r="M485" s="40">
        <f t="shared" ref="M485:M486" si="822">M486</f>
        <v>2.5</v>
      </c>
      <c r="N485" s="40">
        <f t="shared" ref="N485:N486" si="823">N486</f>
        <v>249.3</v>
      </c>
      <c r="O485" s="40">
        <f t="shared" ref="O485:O486" si="824">O486</f>
        <v>151</v>
      </c>
      <c r="P485" s="43">
        <f t="shared" si="783"/>
        <v>0.99702970297029703</v>
      </c>
      <c r="Q485" s="57"/>
    </row>
    <row r="486" spans="1:17" s="1" customFormat="1" ht="108" x14ac:dyDescent="0.25">
      <c r="A486" s="69" t="s">
        <v>1136</v>
      </c>
      <c r="B486" s="46" t="s">
        <v>529</v>
      </c>
      <c r="C486" s="40">
        <f>C487</f>
        <v>404</v>
      </c>
      <c r="D486" s="40">
        <f t="shared" si="821"/>
        <v>3</v>
      </c>
      <c r="E486" s="40">
        <f t="shared" si="821"/>
        <v>250</v>
      </c>
      <c r="F486" s="40">
        <f t="shared" si="821"/>
        <v>151</v>
      </c>
      <c r="G486" s="76">
        <f t="shared" si="821"/>
        <v>402.8</v>
      </c>
      <c r="H486" s="76">
        <f t="shared" si="821"/>
        <v>2.5</v>
      </c>
      <c r="I486" s="76">
        <f t="shared" si="821"/>
        <v>249.3</v>
      </c>
      <c r="J486" s="76">
        <f t="shared" si="821"/>
        <v>151</v>
      </c>
      <c r="K486" s="43">
        <f t="shared" si="779"/>
        <v>0.99702970297029703</v>
      </c>
      <c r="L486" s="40">
        <f t="shared" si="821"/>
        <v>402.8</v>
      </c>
      <c r="M486" s="40">
        <f t="shared" si="822"/>
        <v>2.5</v>
      </c>
      <c r="N486" s="40">
        <f t="shared" si="823"/>
        <v>249.3</v>
      </c>
      <c r="O486" s="40">
        <f t="shared" si="824"/>
        <v>151</v>
      </c>
      <c r="P486" s="43">
        <f t="shared" si="783"/>
        <v>0.99702970297029703</v>
      </c>
      <c r="Q486" s="57"/>
    </row>
    <row r="487" spans="1:17" s="1" customFormat="1" ht="83.25" x14ac:dyDescent="0.25">
      <c r="A487" s="69" t="s">
        <v>1030</v>
      </c>
      <c r="B487" s="53" t="s">
        <v>530</v>
      </c>
      <c r="C487" s="38">
        <f t="shared" ref="C487" si="825">D487+E487+F487</f>
        <v>404</v>
      </c>
      <c r="D487" s="38">
        <v>3</v>
      </c>
      <c r="E487" s="38">
        <v>250</v>
      </c>
      <c r="F487" s="38">
        <v>151</v>
      </c>
      <c r="G487" s="79">
        <f t="shared" ref="G487" si="826">H487+I487+J487</f>
        <v>402.8</v>
      </c>
      <c r="H487" s="79">
        <v>2.5</v>
      </c>
      <c r="I487" s="79">
        <v>249.3</v>
      </c>
      <c r="J487" s="79">
        <v>151</v>
      </c>
      <c r="K487" s="43">
        <f t="shared" si="779"/>
        <v>0.99702970297029703</v>
      </c>
      <c r="L487" s="38">
        <f t="shared" ref="L487" si="827">M487+N487+O487</f>
        <v>402.8</v>
      </c>
      <c r="M487" s="38">
        <v>2.5</v>
      </c>
      <c r="N487" s="38">
        <v>249.3</v>
      </c>
      <c r="O487" s="38">
        <v>151</v>
      </c>
      <c r="P487" s="43">
        <f t="shared" si="783"/>
        <v>0.99702970297029703</v>
      </c>
      <c r="Q487" s="57"/>
    </row>
    <row r="488" spans="1:17" s="1" customFormat="1" ht="81" x14ac:dyDescent="0.25">
      <c r="A488" s="69" t="s">
        <v>1168</v>
      </c>
      <c r="B488" s="46" t="s">
        <v>531</v>
      </c>
      <c r="C488" s="40">
        <f>C489</f>
        <v>8016.2</v>
      </c>
      <c r="D488" s="40">
        <f t="shared" ref="D488:L489" si="828">D489</f>
        <v>80.2</v>
      </c>
      <c r="E488" s="40">
        <f t="shared" si="828"/>
        <v>7936</v>
      </c>
      <c r="F488" s="40">
        <f t="shared" si="828"/>
        <v>0</v>
      </c>
      <c r="G488" s="76">
        <f t="shared" si="828"/>
        <v>8015.5</v>
      </c>
      <c r="H488" s="76">
        <f t="shared" si="828"/>
        <v>80.2</v>
      </c>
      <c r="I488" s="76">
        <f t="shared" si="828"/>
        <v>7935.3</v>
      </c>
      <c r="J488" s="76">
        <f t="shared" si="828"/>
        <v>0</v>
      </c>
      <c r="K488" s="43">
        <f t="shared" si="779"/>
        <v>0.99991267682942042</v>
      </c>
      <c r="L488" s="40">
        <f t="shared" si="828"/>
        <v>8015.5</v>
      </c>
      <c r="M488" s="40">
        <f t="shared" ref="M488:M489" si="829">M489</f>
        <v>80.2</v>
      </c>
      <c r="N488" s="40">
        <f t="shared" ref="N488:N489" si="830">N489</f>
        <v>7935.3</v>
      </c>
      <c r="O488" s="40">
        <f t="shared" ref="O488:O489" si="831">O489</f>
        <v>0</v>
      </c>
      <c r="P488" s="43">
        <f t="shared" si="783"/>
        <v>0.99991267682942042</v>
      </c>
      <c r="Q488" s="57"/>
    </row>
    <row r="489" spans="1:17" s="1" customFormat="1" ht="135" x14ac:dyDescent="0.25">
      <c r="A489" s="69" t="s">
        <v>1136</v>
      </c>
      <c r="B489" s="46" t="s">
        <v>532</v>
      </c>
      <c r="C489" s="40">
        <f>C490</f>
        <v>8016.2</v>
      </c>
      <c r="D489" s="40">
        <f t="shared" si="828"/>
        <v>80.2</v>
      </c>
      <c r="E489" s="40">
        <f t="shared" si="828"/>
        <v>7936</v>
      </c>
      <c r="F489" s="40">
        <f t="shared" si="828"/>
        <v>0</v>
      </c>
      <c r="G489" s="76">
        <f t="shared" si="828"/>
        <v>8015.5</v>
      </c>
      <c r="H489" s="76">
        <f t="shared" si="828"/>
        <v>80.2</v>
      </c>
      <c r="I489" s="76">
        <f t="shared" si="828"/>
        <v>7935.3</v>
      </c>
      <c r="J489" s="76">
        <f t="shared" si="828"/>
        <v>0</v>
      </c>
      <c r="K489" s="43">
        <f t="shared" si="779"/>
        <v>0.99991267682942042</v>
      </c>
      <c r="L489" s="40">
        <f t="shared" si="828"/>
        <v>8015.5</v>
      </c>
      <c r="M489" s="40">
        <f t="shared" si="829"/>
        <v>80.2</v>
      </c>
      <c r="N489" s="40">
        <f t="shared" si="830"/>
        <v>7935.3</v>
      </c>
      <c r="O489" s="40">
        <f t="shared" si="831"/>
        <v>0</v>
      </c>
      <c r="P489" s="43">
        <f t="shared" si="783"/>
        <v>0.99991267682942042</v>
      </c>
      <c r="Q489" s="57"/>
    </row>
    <row r="490" spans="1:17" s="1" customFormat="1" ht="83.25" x14ac:dyDescent="0.25">
      <c r="A490" s="69" t="s">
        <v>1030</v>
      </c>
      <c r="B490" s="53" t="s">
        <v>533</v>
      </c>
      <c r="C490" s="38">
        <f t="shared" ref="C490" si="832">D490+E490+F490</f>
        <v>8016.2</v>
      </c>
      <c r="D490" s="38">
        <v>80.2</v>
      </c>
      <c r="E490" s="38">
        <v>7936</v>
      </c>
      <c r="F490" s="38">
        <v>0</v>
      </c>
      <c r="G490" s="79">
        <f t="shared" ref="G490" si="833">H490+I490+J490</f>
        <v>8015.5</v>
      </c>
      <c r="H490" s="79">
        <v>80.2</v>
      </c>
      <c r="I490" s="79">
        <v>7935.3</v>
      </c>
      <c r="J490" s="79">
        <v>0</v>
      </c>
      <c r="K490" s="43">
        <f t="shared" si="779"/>
        <v>0.99991267682942042</v>
      </c>
      <c r="L490" s="38">
        <f t="shared" ref="L490" si="834">M490+N490+O490</f>
        <v>8015.5</v>
      </c>
      <c r="M490" s="38">
        <v>80.2</v>
      </c>
      <c r="N490" s="38">
        <v>7935.3</v>
      </c>
      <c r="O490" s="38">
        <v>0</v>
      </c>
      <c r="P490" s="43">
        <f t="shared" si="783"/>
        <v>0.99991267682942042</v>
      </c>
      <c r="Q490" s="57"/>
    </row>
    <row r="491" spans="1:17" s="1" customFormat="1" ht="108" x14ac:dyDescent="0.25">
      <c r="A491" s="69" t="s">
        <v>1060</v>
      </c>
      <c r="B491" s="46" t="s">
        <v>534</v>
      </c>
      <c r="C491" s="40">
        <f>C492+C495</f>
        <v>0</v>
      </c>
      <c r="D491" s="40">
        <f t="shared" ref="D491:O491" si="835">D492+D495</f>
        <v>0</v>
      </c>
      <c r="E491" s="40">
        <f t="shared" si="835"/>
        <v>0</v>
      </c>
      <c r="F491" s="40">
        <f t="shared" si="835"/>
        <v>0</v>
      </c>
      <c r="G491" s="76">
        <f t="shared" si="835"/>
        <v>0</v>
      </c>
      <c r="H491" s="76">
        <f t="shared" si="835"/>
        <v>0</v>
      </c>
      <c r="I491" s="76">
        <f t="shared" si="835"/>
        <v>0</v>
      </c>
      <c r="J491" s="76">
        <f t="shared" si="835"/>
        <v>0</v>
      </c>
      <c r="K491" s="43" t="s">
        <v>33</v>
      </c>
      <c r="L491" s="40">
        <f t="shared" si="835"/>
        <v>0</v>
      </c>
      <c r="M491" s="40">
        <f t="shared" si="835"/>
        <v>0</v>
      </c>
      <c r="N491" s="40">
        <f t="shared" si="835"/>
        <v>0</v>
      </c>
      <c r="O491" s="40">
        <f t="shared" si="835"/>
        <v>0</v>
      </c>
      <c r="P491" s="43" t="s">
        <v>33</v>
      </c>
      <c r="Q491" s="57"/>
    </row>
    <row r="492" spans="1:17" s="1" customFormat="1" ht="216" x14ac:dyDescent="0.25">
      <c r="A492" s="69" t="s">
        <v>1253</v>
      </c>
      <c r="B492" s="46" t="s">
        <v>535</v>
      </c>
      <c r="C492" s="40">
        <f>C493+C494</f>
        <v>0</v>
      </c>
      <c r="D492" s="40">
        <f t="shared" ref="D492:J492" si="836">D493+D494</f>
        <v>0</v>
      </c>
      <c r="E492" s="40">
        <f t="shared" si="836"/>
        <v>0</v>
      </c>
      <c r="F492" s="40">
        <f t="shared" si="836"/>
        <v>0</v>
      </c>
      <c r="G492" s="76">
        <f t="shared" si="836"/>
        <v>0</v>
      </c>
      <c r="H492" s="76">
        <f t="shared" si="836"/>
        <v>0</v>
      </c>
      <c r="I492" s="76">
        <f t="shared" si="836"/>
        <v>0</v>
      </c>
      <c r="J492" s="76">
        <f t="shared" si="836"/>
        <v>0</v>
      </c>
      <c r="K492" s="43" t="s">
        <v>33</v>
      </c>
      <c r="L492" s="40">
        <f>L493+L494</f>
        <v>0</v>
      </c>
      <c r="M492" s="40">
        <f t="shared" ref="M492:O492" si="837">M493+M494</f>
        <v>0</v>
      </c>
      <c r="N492" s="40">
        <f t="shared" si="837"/>
        <v>0</v>
      </c>
      <c r="O492" s="40">
        <f t="shared" si="837"/>
        <v>0</v>
      </c>
      <c r="P492" s="43" t="s">
        <v>33</v>
      </c>
      <c r="Q492" s="57"/>
    </row>
    <row r="493" spans="1:17" s="1" customFormat="1" ht="111" x14ac:dyDescent="0.25">
      <c r="A493" s="69" t="s">
        <v>1035</v>
      </c>
      <c r="B493" s="53" t="s">
        <v>536</v>
      </c>
      <c r="C493" s="38">
        <f t="shared" ref="C493" si="838">D493+E493+F493</f>
        <v>0</v>
      </c>
      <c r="D493" s="38">
        <v>0</v>
      </c>
      <c r="E493" s="38">
        <v>0</v>
      </c>
      <c r="F493" s="38">
        <v>0</v>
      </c>
      <c r="G493" s="79">
        <f t="shared" ref="G493" si="839">H493+I493+J493</f>
        <v>0</v>
      </c>
      <c r="H493" s="79">
        <v>0</v>
      </c>
      <c r="I493" s="79">
        <v>0</v>
      </c>
      <c r="J493" s="79">
        <v>0</v>
      </c>
      <c r="K493" s="43" t="s">
        <v>33</v>
      </c>
      <c r="L493" s="38">
        <f t="shared" ref="L493" si="840">M493+N493+O493</f>
        <v>0</v>
      </c>
      <c r="M493" s="38">
        <v>0</v>
      </c>
      <c r="N493" s="38">
        <v>0</v>
      </c>
      <c r="O493" s="38">
        <v>0</v>
      </c>
      <c r="P493" s="43" t="s">
        <v>33</v>
      </c>
      <c r="Q493" s="57"/>
    </row>
    <row r="494" spans="1:17" s="1" customFormat="1" ht="166.5" x14ac:dyDescent="0.25">
      <c r="A494" s="69" t="s">
        <v>1036</v>
      </c>
      <c r="B494" s="53" t="s">
        <v>537</v>
      </c>
      <c r="C494" s="38">
        <f t="shared" ref="C494" si="841">D494+E494+F494</f>
        <v>0</v>
      </c>
      <c r="D494" s="38">
        <v>0</v>
      </c>
      <c r="E494" s="38">
        <v>0</v>
      </c>
      <c r="F494" s="38">
        <v>0</v>
      </c>
      <c r="G494" s="79">
        <f t="shared" ref="G494" si="842">H494+I494+J494</f>
        <v>0</v>
      </c>
      <c r="H494" s="79">
        <v>0</v>
      </c>
      <c r="I494" s="79">
        <v>0</v>
      </c>
      <c r="J494" s="79">
        <v>0</v>
      </c>
      <c r="K494" s="43" t="s">
        <v>33</v>
      </c>
      <c r="L494" s="38">
        <f t="shared" ref="L494" si="843">M494+N494+O494</f>
        <v>0</v>
      </c>
      <c r="M494" s="38">
        <v>0</v>
      </c>
      <c r="N494" s="38">
        <v>0</v>
      </c>
      <c r="O494" s="38">
        <v>0</v>
      </c>
      <c r="P494" s="43" t="s">
        <v>33</v>
      </c>
      <c r="Q494" s="57"/>
    </row>
    <row r="495" spans="1:17" s="1" customFormat="1" ht="270" x14ac:dyDescent="0.25">
      <c r="A495" s="69" t="s">
        <v>1252</v>
      </c>
      <c r="B495" s="46" t="s">
        <v>538</v>
      </c>
      <c r="C495" s="40">
        <f>C496</f>
        <v>0</v>
      </c>
      <c r="D495" s="40">
        <f t="shared" ref="D495:J495" si="844">D496</f>
        <v>0</v>
      </c>
      <c r="E495" s="40">
        <f t="shared" si="844"/>
        <v>0</v>
      </c>
      <c r="F495" s="40">
        <f t="shared" si="844"/>
        <v>0</v>
      </c>
      <c r="G495" s="76">
        <f t="shared" si="844"/>
        <v>0</v>
      </c>
      <c r="H495" s="76">
        <f t="shared" si="844"/>
        <v>0</v>
      </c>
      <c r="I495" s="76">
        <f t="shared" si="844"/>
        <v>0</v>
      </c>
      <c r="J495" s="76">
        <f t="shared" si="844"/>
        <v>0</v>
      </c>
      <c r="K495" s="43" t="s">
        <v>33</v>
      </c>
      <c r="L495" s="40">
        <f>L496</f>
        <v>0</v>
      </c>
      <c r="M495" s="40">
        <f t="shared" ref="M495:O495" si="845">M496</f>
        <v>0</v>
      </c>
      <c r="N495" s="40">
        <f t="shared" si="845"/>
        <v>0</v>
      </c>
      <c r="O495" s="40">
        <f t="shared" si="845"/>
        <v>0</v>
      </c>
      <c r="P495" s="43" t="s">
        <v>33</v>
      </c>
      <c r="Q495" s="57"/>
    </row>
    <row r="496" spans="1:17" s="1" customFormat="1" ht="222" x14ac:dyDescent="0.25">
      <c r="A496" s="69" t="s">
        <v>1058</v>
      </c>
      <c r="B496" s="53" t="s">
        <v>539</v>
      </c>
      <c r="C496" s="38">
        <f t="shared" ref="C496" si="846">D496+E496+F496</f>
        <v>0</v>
      </c>
      <c r="D496" s="38">
        <v>0</v>
      </c>
      <c r="E496" s="38">
        <v>0</v>
      </c>
      <c r="F496" s="38">
        <v>0</v>
      </c>
      <c r="G496" s="79">
        <f t="shared" ref="G496" si="847">H496+I496+J496</f>
        <v>0</v>
      </c>
      <c r="H496" s="79">
        <v>0</v>
      </c>
      <c r="I496" s="79">
        <v>0</v>
      </c>
      <c r="J496" s="79">
        <v>0</v>
      </c>
      <c r="K496" s="43" t="s">
        <v>33</v>
      </c>
      <c r="L496" s="38">
        <f t="shared" ref="L496" si="848">M496+N496+O496</f>
        <v>0</v>
      </c>
      <c r="M496" s="38">
        <v>0</v>
      </c>
      <c r="N496" s="38">
        <v>0</v>
      </c>
      <c r="O496" s="38">
        <v>0</v>
      </c>
      <c r="P496" s="43" t="s">
        <v>33</v>
      </c>
      <c r="Q496" s="57"/>
    </row>
    <row r="497" spans="1:17" s="1" customFormat="1" ht="108" customHeight="1" x14ac:dyDescent="0.25">
      <c r="A497" s="22" t="s">
        <v>15</v>
      </c>
      <c r="B497" s="58" t="s">
        <v>60</v>
      </c>
      <c r="C497" s="35">
        <f>C498+C508+C523+C545+C553</f>
        <v>862227.22999999986</v>
      </c>
      <c r="D497" s="35">
        <f t="shared" ref="D497:L497" si="849">D498+D508+D523+D545+D553</f>
        <v>102055.04999999999</v>
      </c>
      <c r="E497" s="35">
        <f t="shared" si="849"/>
        <v>760172.17999999993</v>
      </c>
      <c r="F497" s="35">
        <f t="shared" si="849"/>
        <v>0</v>
      </c>
      <c r="G497" s="35">
        <f t="shared" si="849"/>
        <v>784108.01000000013</v>
      </c>
      <c r="H497" s="35">
        <f t="shared" si="849"/>
        <v>96014.83</v>
      </c>
      <c r="I497" s="35">
        <f t="shared" si="849"/>
        <v>688093.17999999993</v>
      </c>
      <c r="J497" s="35">
        <f t="shared" si="849"/>
        <v>0</v>
      </c>
      <c r="K497" s="42">
        <f t="shared" si="7"/>
        <v>0.90939833806918879</v>
      </c>
      <c r="L497" s="35">
        <f t="shared" si="849"/>
        <v>827168.72</v>
      </c>
      <c r="M497" s="35">
        <f t="shared" ref="M497" si="850">M498+M508+M523+M545+M553</f>
        <v>97386.83</v>
      </c>
      <c r="N497" s="35">
        <f t="shared" ref="N497" si="851">N498+N508+N523+N545+N553</f>
        <v>729781.8899999999</v>
      </c>
      <c r="O497" s="35">
        <f t="shared" ref="O497" si="852">O498+O508+O523+O545+O553</f>
        <v>0</v>
      </c>
      <c r="P497" s="42">
        <f t="shared" si="3"/>
        <v>0.95933959311398698</v>
      </c>
      <c r="Q497" s="63"/>
    </row>
    <row r="498" spans="1:17" s="1" customFormat="1" ht="33" x14ac:dyDescent="0.25">
      <c r="A498" s="69" t="s">
        <v>6</v>
      </c>
      <c r="B498" s="46" t="s">
        <v>540</v>
      </c>
      <c r="C498" s="40">
        <f>C499</f>
        <v>15798.57</v>
      </c>
      <c r="D498" s="40">
        <f t="shared" ref="D498:L498" si="853">D499</f>
        <v>178</v>
      </c>
      <c r="E498" s="40">
        <f t="shared" si="853"/>
        <v>15620.57</v>
      </c>
      <c r="F498" s="40">
        <f t="shared" si="853"/>
        <v>0</v>
      </c>
      <c r="G498" s="76">
        <f t="shared" si="853"/>
        <v>178</v>
      </c>
      <c r="H498" s="76">
        <f t="shared" si="853"/>
        <v>178</v>
      </c>
      <c r="I498" s="76">
        <f t="shared" si="853"/>
        <v>0</v>
      </c>
      <c r="J498" s="76">
        <f t="shared" si="853"/>
        <v>0</v>
      </c>
      <c r="K498" s="43">
        <f t="shared" si="7"/>
        <v>1.1266842505365993E-2</v>
      </c>
      <c r="L498" s="40">
        <f t="shared" si="853"/>
        <v>15798.57</v>
      </c>
      <c r="M498" s="40">
        <f t="shared" ref="M498" si="854">M499</f>
        <v>178</v>
      </c>
      <c r="N498" s="40">
        <f t="shared" ref="N498" si="855">N499</f>
        <v>15620.57</v>
      </c>
      <c r="O498" s="40">
        <f t="shared" ref="O498" si="856">O499</f>
        <v>0</v>
      </c>
      <c r="P498" s="43">
        <f t="shared" si="3"/>
        <v>1</v>
      </c>
      <c r="Q498" s="57"/>
    </row>
    <row r="499" spans="1:17" s="1" customFormat="1" ht="162" x14ac:dyDescent="0.25">
      <c r="A499" s="69" t="s">
        <v>1034</v>
      </c>
      <c r="B499" s="46" t="s">
        <v>541</v>
      </c>
      <c r="C499" s="40">
        <f>C500+C502+C506</f>
        <v>15798.57</v>
      </c>
      <c r="D499" s="40">
        <f t="shared" ref="D499:L499" si="857">D500+D502+D506</f>
        <v>178</v>
      </c>
      <c r="E499" s="40">
        <f t="shared" si="857"/>
        <v>15620.57</v>
      </c>
      <c r="F499" s="40">
        <f t="shared" si="857"/>
        <v>0</v>
      </c>
      <c r="G499" s="76">
        <f t="shared" si="857"/>
        <v>178</v>
      </c>
      <c r="H499" s="76">
        <f t="shared" si="857"/>
        <v>178</v>
      </c>
      <c r="I499" s="76">
        <f t="shared" si="857"/>
        <v>0</v>
      </c>
      <c r="J499" s="76">
        <f t="shared" si="857"/>
        <v>0</v>
      </c>
      <c r="K499" s="43">
        <f t="shared" ref="K499:K555" si="858">G499/C499</f>
        <v>1.1266842505365993E-2</v>
      </c>
      <c r="L499" s="40">
        <f t="shared" si="857"/>
        <v>15798.57</v>
      </c>
      <c r="M499" s="40">
        <f t="shared" ref="M499" si="859">M500+M502+M506</f>
        <v>178</v>
      </c>
      <c r="N499" s="40">
        <f t="shared" ref="N499" si="860">N500+N502+N506</f>
        <v>15620.57</v>
      </c>
      <c r="O499" s="40">
        <f t="shared" ref="O499" si="861">O500+O502+O506</f>
        <v>0</v>
      </c>
      <c r="P499" s="43">
        <f t="shared" ref="P499:P555" si="862">L499/C499</f>
        <v>1</v>
      </c>
      <c r="Q499" s="57"/>
    </row>
    <row r="500" spans="1:17" s="1" customFormat="1" ht="55.5" x14ac:dyDescent="0.25">
      <c r="A500" s="69" t="s">
        <v>1035</v>
      </c>
      <c r="B500" s="53" t="s">
        <v>542</v>
      </c>
      <c r="C500" s="38">
        <f>C501</f>
        <v>0</v>
      </c>
      <c r="D500" s="38">
        <f t="shared" ref="D500:L500" si="863">D501</f>
        <v>0</v>
      </c>
      <c r="E500" s="38">
        <f t="shared" si="863"/>
        <v>0</v>
      </c>
      <c r="F500" s="38">
        <f t="shared" si="863"/>
        <v>0</v>
      </c>
      <c r="G500" s="79">
        <f t="shared" si="863"/>
        <v>0</v>
      </c>
      <c r="H500" s="79">
        <f t="shared" si="863"/>
        <v>0</v>
      </c>
      <c r="I500" s="79">
        <f t="shared" si="863"/>
        <v>0</v>
      </c>
      <c r="J500" s="79">
        <f t="shared" si="863"/>
        <v>0</v>
      </c>
      <c r="K500" s="43" t="s">
        <v>33</v>
      </c>
      <c r="L500" s="38">
        <f t="shared" si="863"/>
        <v>0</v>
      </c>
      <c r="M500" s="38">
        <f t="shared" ref="M500" si="864">M501</f>
        <v>0</v>
      </c>
      <c r="N500" s="38">
        <f t="shared" ref="N500" si="865">N501</f>
        <v>0</v>
      </c>
      <c r="O500" s="38">
        <f t="shared" ref="O500" si="866">O501</f>
        <v>0</v>
      </c>
      <c r="P500" s="43" t="s">
        <v>33</v>
      </c>
      <c r="Q500" s="57"/>
    </row>
    <row r="501" spans="1:17" s="1" customFormat="1" ht="138.75" x14ac:dyDescent="0.25">
      <c r="A501" s="69" t="s">
        <v>1231</v>
      </c>
      <c r="B501" s="54" t="s">
        <v>543</v>
      </c>
      <c r="C501" s="38">
        <f t="shared" ref="C501" si="867">D501+E501+F501</f>
        <v>0</v>
      </c>
      <c r="D501" s="38">
        <v>0</v>
      </c>
      <c r="E501" s="38">
        <v>0</v>
      </c>
      <c r="F501" s="38">
        <v>0</v>
      </c>
      <c r="G501" s="79">
        <f t="shared" ref="G501" si="868">H501+I501+J501</f>
        <v>0</v>
      </c>
      <c r="H501" s="79">
        <v>0</v>
      </c>
      <c r="I501" s="79">
        <v>0</v>
      </c>
      <c r="J501" s="79">
        <v>0</v>
      </c>
      <c r="K501" s="43" t="s">
        <v>33</v>
      </c>
      <c r="L501" s="38">
        <f t="shared" ref="L501" si="869">M501+N501+O501</f>
        <v>0</v>
      </c>
      <c r="M501" s="38">
        <v>0</v>
      </c>
      <c r="N501" s="38">
        <v>0</v>
      </c>
      <c r="O501" s="38">
        <v>0</v>
      </c>
      <c r="P501" s="43" t="s">
        <v>33</v>
      </c>
      <c r="Q501" s="57"/>
    </row>
    <row r="502" spans="1:17" s="1" customFormat="1" ht="83.25" x14ac:dyDescent="0.25">
      <c r="A502" s="69" t="s">
        <v>1036</v>
      </c>
      <c r="B502" s="53" t="s">
        <v>544</v>
      </c>
      <c r="C502" s="38">
        <f>C503+C505+C504</f>
        <v>15620.57</v>
      </c>
      <c r="D502" s="38">
        <f t="shared" ref="D502:L502" si="870">D503+D505+D504</f>
        <v>0</v>
      </c>
      <c r="E502" s="38">
        <f t="shared" si="870"/>
        <v>15620.57</v>
      </c>
      <c r="F502" s="38">
        <f t="shared" si="870"/>
        <v>0</v>
      </c>
      <c r="G502" s="79">
        <f t="shared" si="870"/>
        <v>0</v>
      </c>
      <c r="H502" s="79">
        <f t="shared" si="870"/>
        <v>0</v>
      </c>
      <c r="I502" s="79">
        <f t="shared" si="870"/>
        <v>0</v>
      </c>
      <c r="J502" s="79">
        <f t="shared" si="870"/>
        <v>0</v>
      </c>
      <c r="K502" s="43">
        <f t="shared" si="858"/>
        <v>0</v>
      </c>
      <c r="L502" s="38">
        <f t="shared" si="870"/>
        <v>15620.57</v>
      </c>
      <c r="M502" s="38">
        <f t="shared" ref="M502" si="871">M503+M505+M504</f>
        <v>0</v>
      </c>
      <c r="N502" s="38">
        <f t="shared" ref="N502" si="872">N503+N505+N504</f>
        <v>15620.57</v>
      </c>
      <c r="O502" s="38">
        <f t="shared" ref="O502" si="873">O503+O505+O504</f>
        <v>0</v>
      </c>
      <c r="P502" s="43">
        <f t="shared" si="862"/>
        <v>1</v>
      </c>
      <c r="Q502" s="57"/>
    </row>
    <row r="503" spans="1:17" s="1" customFormat="1" ht="111" x14ac:dyDescent="0.25">
      <c r="A503" s="69" t="s">
        <v>1196</v>
      </c>
      <c r="B503" s="54" t="s">
        <v>545</v>
      </c>
      <c r="C503" s="38">
        <f t="shared" ref="C503:C505" si="874">D503+E503+F503</f>
        <v>0</v>
      </c>
      <c r="D503" s="38">
        <v>0</v>
      </c>
      <c r="E503" s="38">
        <v>0</v>
      </c>
      <c r="F503" s="38">
        <v>0</v>
      </c>
      <c r="G503" s="79">
        <f t="shared" ref="G503:G505" si="875">H503+I503+J503</f>
        <v>0</v>
      </c>
      <c r="H503" s="79">
        <v>0</v>
      </c>
      <c r="I503" s="79">
        <v>0</v>
      </c>
      <c r="J503" s="79">
        <v>0</v>
      </c>
      <c r="K503" s="43" t="s">
        <v>33</v>
      </c>
      <c r="L503" s="38">
        <f t="shared" ref="L503:L505" si="876">M503+N503+O503</f>
        <v>0</v>
      </c>
      <c r="M503" s="38">
        <v>0</v>
      </c>
      <c r="N503" s="38">
        <v>0</v>
      </c>
      <c r="O503" s="38">
        <v>0</v>
      </c>
      <c r="P503" s="43" t="s">
        <v>33</v>
      </c>
      <c r="Q503" s="57"/>
    </row>
    <row r="504" spans="1:17" s="1" customFormat="1" ht="83.25" x14ac:dyDescent="0.25">
      <c r="A504" s="69" t="s">
        <v>1199</v>
      </c>
      <c r="B504" s="54" t="s">
        <v>546</v>
      </c>
      <c r="C504" s="38">
        <f t="shared" si="874"/>
        <v>0</v>
      </c>
      <c r="D504" s="38">
        <v>0</v>
      </c>
      <c r="E504" s="38">
        <v>0</v>
      </c>
      <c r="F504" s="38">
        <v>0</v>
      </c>
      <c r="G504" s="79">
        <f t="shared" si="875"/>
        <v>0</v>
      </c>
      <c r="H504" s="79">
        <v>0</v>
      </c>
      <c r="I504" s="79">
        <v>0</v>
      </c>
      <c r="J504" s="79">
        <v>0</v>
      </c>
      <c r="K504" s="43" t="s">
        <v>33</v>
      </c>
      <c r="L504" s="38">
        <f t="shared" si="876"/>
        <v>0</v>
      </c>
      <c r="M504" s="38">
        <v>0</v>
      </c>
      <c r="N504" s="38">
        <v>0</v>
      </c>
      <c r="O504" s="38">
        <v>0</v>
      </c>
      <c r="P504" s="43" t="s">
        <v>33</v>
      </c>
      <c r="Q504" s="57"/>
    </row>
    <row r="505" spans="1:17" s="1" customFormat="1" ht="111" x14ac:dyDescent="0.25">
      <c r="A505" s="69" t="s">
        <v>1197</v>
      </c>
      <c r="B505" s="54" t="s">
        <v>547</v>
      </c>
      <c r="C505" s="38">
        <f t="shared" si="874"/>
        <v>15620.57</v>
      </c>
      <c r="D505" s="38">
        <v>0</v>
      </c>
      <c r="E505" s="38">
        <v>15620.57</v>
      </c>
      <c r="F505" s="38">
        <v>0</v>
      </c>
      <c r="G505" s="79">
        <f t="shared" si="875"/>
        <v>0</v>
      </c>
      <c r="H505" s="79">
        <v>0</v>
      </c>
      <c r="I505" s="79">
        <v>0</v>
      </c>
      <c r="J505" s="79">
        <v>0</v>
      </c>
      <c r="K505" s="43">
        <f t="shared" si="858"/>
        <v>0</v>
      </c>
      <c r="L505" s="38">
        <f t="shared" si="876"/>
        <v>15620.57</v>
      </c>
      <c r="M505" s="38">
        <v>0</v>
      </c>
      <c r="N505" s="38">
        <v>15620.57</v>
      </c>
      <c r="O505" s="38">
        <v>0</v>
      </c>
      <c r="P505" s="43">
        <f t="shared" si="862"/>
        <v>1</v>
      </c>
      <c r="Q505" s="57" t="s">
        <v>1008</v>
      </c>
    </row>
    <row r="506" spans="1:17" s="1" customFormat="1" ht="83.25" x14ac:dyDescent="0.25">
      <c r="A506" s="69" t="s">
        <v>1037</v>
      </c>
      <c r="B506" s="53" t="s">
        <v>548</v>
      </c>
      <c r="C506" s="38">
        <f>C507</f>
        <v>178</v>
      </c>
      <c r="D506" s="38">
        <f t="shared" ref="D506:J506" si="877">D507</f>
        <v>178</v>
      </c>
      <c r="E506" s="38">
        <f t="shared" si="877"/>
        <v>0</v>
      </c>
      <c r="F506" s="38">
        <f t="shared" si="877"/>
        <v>0</v>
      </c>
      <c r="G506" s="79">
        <f t="shared" si="877"/>
        <v>178</v>
      </c>
      <c r="H506" s="79">
        <f t="shared" si="877"/>
        <v>178</v>
      </c>
      <c r="I506" s="79">
        <f t="shared" si="877"/>
        <v>0</v>
      </c>
      <c r="J506" s="79">
        <f t="shared" si="877"/>
        <v>0</v>
      </c>
      <c r="K506" s="43">
        <f t="shared" si="858"/>
        <v>1</v>
      </c>
      <c r="L506" s="38">
        <f>L507</f>
        <v>178</v>
      </c>
      <c r="M506" s="38">
        <f t="shared" ref="M506:O506" si="878">M507</f>
        <v>178</v>
      </c>
      <c r="N506" s="38">
        <f t="shared" si="878"/>
        <v>0</v>
      </c>
      <c r="O506" s="38">
        <f t="shared" si="878"/>
        <v>0</v>
      </c>
      <c r="P506" s="43">
        <f t="shared" si="862"/>
        <v>1</v>
      </c>
      <c r="Q506" s="57"/>
    </row>
    <row r="507" spans="1:17" s="1" customFormat="1" ht="55.5" x14ac:dyDescent="0.25">
      <c r="A507" s="69" t="s">
        <v>1198</v>
      </c>
      <c r="B507" s="54" t="s">
        <v>549</v>
      </c>
      <c r="C507" s="38">
        <f t="shared" ref="C507" si="879">D507+E507+F507</f>
        <v>178</v>
      </c>
      <c r="D507" s="38">
        <v>178</v>
      </c>
      <c r="E507" s="38">
        <v>0</v>
      </c>
      <c r="F507" s="38">
        <v>0</v>
      </c>
      <c r="G507" s="79">
        <f t="shared" ref="G507" si="880">H507+I507+J507</f>
        <v>178</v>
      </c>
      <c r="H507" s="79">
        <v>178</v>
      </c>
      <c r="I507" s="79">
        <v>0</v>
      </c>
      <c r="J507" s="79">
        <v>0</v>
      </c>
      <c r="K507" s="43">
        <f t="shared" si="858"/>
        <v>1</v>
      </c>
      <c r="L507" s="38">
        <f t="shared" ref="L507" si="881">M507+N507+O507</f>
        <v>178</v>
      </c>
      <c r="M507" s="38">
        <v>178</v>
      </c>
      <c r="N507" s="38">
        <v>0</v>
      </c>
      <c r="O507" s="38">
        <v>0</v>
      </c>
      <c r="P507" s="43">
        <f t="shared" si="862"/>
        <v>1</v>
      </c>
      <c r="Q507" s="57" t="s">
        <v>1007</v>
      </c>
    </row>
    <row r="508" spans="1:17" s="1" customFormat="1" ht="33" x14ac:dyDescent="0.25">
      <c r="A508" s="69" t="s">
        <v>23</v>
      </c>
      <c r="B508" s="46" t="s">
        <v>550</v>
      </c>
      <c r="C508" s="40">
        <f>C509+C512</f>
        <v>606793.69999999995</v>
      </c>
      <c r="D508" s="40">
        <f t="shared" ref="D508:L508" si="882">D509+D512</f>
        <v>35169.699999999997</v>
      </c>
      <c r="E508" s="40">
        <f t="shared" si="882"/>
        <v>571624</v>
      </c>
      <c r="F508" s="40">
        <f t="shared" si="882"/>
        <v>0</v>
      </c>
      <c r="G508" s="76">
        <f t="shared" si="882"/>
        <v>576280.81000000006</v>
      </c>
      <c r="H508" s="76">
        <f t="shared" si="882"/>
        <v>33358.33</v>
      </c>
      <c r="I508" s="76">
        <f t="shared" si="882"/>
        <v>542922.48</v>
      </c>
      <c r="J508" s="76">
        <f t="shared" si="882"/>
        <v>0</v>
      </c>
      <c r="K508" s="43">
        <f t="shared" si="858"/>
        <v>0.94971455702325203</v>
      </c>
      <c r="L508" s="40">
        <f t="shared" si="882"/>
        <v>603720.94999999995</v>
      </c>
      <c r="M508" s="40">
        <f t="shared" ref="M508" si="883">M509+M512</f>
        <v>34730.33</v>
      </c>
      <c r="N508" s="40">
        <f t="shared" ref="N508" si="884">N509+N512</f>
        <v>568990.62</v>
      </c>
      <c r="O508" s="40">
        <f t="shared" ref="O508" si="885">O509+O512</f>
        <v>0</v>
      </c>
      <c r="P508" s="43">
        <f t="shared" si="862"/>
        <v>0.9949360878334762</v>
      </c>
      <c r="Q508" s="57"/>
    </row>
    <row r="509" spans="1:17" s="1" customFormat="1" ht="189" x14ac:dyDescent="0.25">
      <c r="A509" s="69" t="s">
        <v>1136</v>
      </c>
      <c r="B509" s="46" t="s">
        <v>551</v>
      </c>
      <c r="C509" s="40">
        <f>C510</f>
        <v>0</v>
      </c>
      <c r="D509" s="40">
        <f t="shared" ref="D509:L510" si="886">D510</f>
        <v>0</v>
      </c>
      <c r="E509" s="40">
        <f t="shared" si="886"/>
        <v>0</v>
      </c>
      <c r="F509" s="40">
        <f t="shared" si="886"/>
        <v>0</v>
      </c>
      <c r="G509" s="76">
        <f t="shared" si="886"/>
        <v>0</v>
      </c>
      <c r="H509" s="76">
        <f t="shared" si="886"/>
        <v>0</v>
      </c>
      <c r="I509" s="76">
        <f t="shared" si="886"/>
        <v>0</v>
      </c>
      <c r="J509" s="76">
        <f t="shared" si="886"/>
        <v>0</v>
      </c>
      <c r="K509" s="43" t="s">
        <v>33</v>
      </c>
      <c r="L509" s="40">
        <f t="shared" si="886"/>
        <v>0</v>
      </c>
      <c r="M509" s="40">
        <f t="shared" ref="M509:M510" si="887">M510</f>
        <v>0</v>
      </c>
      <c r="N509" s="40">
        <f t="shared" ref="N509:N510" si="888">N510</f>
        <v>0</v>
      </c>
      <c r="O509" s="40">
        <f t="shared" ref="O509:O510" si="889">O510</f>
        <v>0</v>
      </c>
      <c r="P509" s="43" t="s">
        <v>33</v>
      </c>
      <c r="Q509" s="57"/>
    </row>
    <row r="510" spans="1:17" s="1" customFormat="1" ht="55.5" x14ac:dyDescent="0.25">
      <c r="A510" s="69" t="s">
        <v>1032</v>
      </c>
      <c r="B510" s="53" t="s">
        <v>552</v>
      </c>
      <c r="C510" s="38">
        <f>C511</f>
        <v>0</v>
      </c>
      <c r="D510" s="38">
        <f t="shared" si="886"/>
        <v>0</v>
      </c>
      <c r="E510" s="38">
        <f t="shared" si="886"/>
        <v>0</v>
      </c>
      <c r="F510" s="38">
        <f t="shared" si="886"/>
        <v>0</v>
      </c>
      <c r="G510" s="79">
        <f t="shared" si="886"/>
        <v>0</v>
      </c>
      <c r="H510" s="79">
        <f t="shared" si="886"/>
        <v>0</v>
      </c>
      <c r="I510" s="79">
        <f t="shared" si="886"/>
        <v>0</v>
      </c>
      <c r="J510" s="79">
        <f t="shared" si="886"/>
        <v>0</v>
      </c>
      <c r="K510" s="43" t="s">
        <v>33</v>
      </c>
      <c r="L510" s="38">
        <f t="shared" si="886"/>
        <v>0</v>
      </c>
      <c r="M510" s="38">
        <f t="shared" si="887"/>
        <v>0</v>
      </c>
      <c r="N510" s="38">
        <f t="shared" si="888"/>
        <v>0</v>
      </c>
      <c r="O510" s="38">
        <f t="shared" si="889"/>
        <v>0</v>
      </c>
      <c r="P510" s="43" t="s">
        <v>33</v>
      </c>
      <c r="Q510" s="57"/>
    </row>
    <row r="511" spans="1:17" s="1" customFormat="1" ht="138.75" x14ac:dyDescent="0.25">
      <c r="A511" s="69" t="s">
        <v>1159</v>
      </c>
      <c r="B511" s="54" t="s">
        <v>553</v>
      </c>
      <c r="C511" s="38">
        <f t="shared" ref="C511" si="890">D511+E511+F511</f>
        <v>0</v>
      </c>
      <c r="D511" s="38">
        <v>0</v>
      </c>
      <c r="E511" s="38">
        <v>0</v>
      </c>
      <c r="F511" s="38">
        <v>0</v>
      </c>
      <c r="G511" s="79">
        <f t="shared" ref="G511" si="891">H511+I511+J511</f>
        <v>0</v>
      </c>
      <c r="H511" s="79">
        <v>0</v>
      </c>
      <c r="I511" s="79">
        <v>0</v>
      </c>
      <c r="J511" s="79">
        <v>0</v>
      </c>
      <c r="K511" s="43" t="s">
        <v>33</v>
      </c>
      <c r="L511" s="38">
        <f t="shared" ref="L511" si="892">M511+N511+O511</f>
        <v>0</v>
      </c>
      <c r="M511" s="38">
        <v>0</v>
      </c>
      <c r="N511" s="38">
        <v>0</v>
      </c>
      <c r="O511" s="38">
        <v>0</v>
      </c>
      <c r="P511" s="43" t="s">
        <v>33</v>
      </c>
      <c r="Q511" s="57" t="s">
        <v>1006</v>
      </c>
    </row>
    <row r="512" spans="1:17" s="1" customFormat="1" ht="162" x14ac:dyDescent="0.25">
      <c r="A512" s="69" t="s">
        <v>1034</v>
      </c>
      <c r="B512" s="46" t="s">
        <v>554</v>
      </c>
      <c r="C512" s="38">
        <f>C513+C518</f>
        <v>606793.69999999995</v>
      </c>
      <c r="D512" s="38">
        <f t="shared" ref="D512:L512" si="893">D513+D518</f>
        <v>35169.699999999997</v>
      </c>
      <c r="E512" s="38">
        <f t="shared" si="893"/>
        <v>571624</v>
      </c>
      <c r="F512" s="38">
        <f t="shared" si="893"/>
        <v>0</v>
      </c>
      <c r="G512" s="79">
        <f t="shared" si="893"/>
        <v>576280.81000000006</v>
      </c>
      <c r="H512" s="79">
        <f t="shared" si="893"/>
        <v>33358.33</v>
      </c>
      <c r="I512" s="79">
        <f t="shared" si="893"/>
        <v>542922.48</v>
      </c>
      <c r="J512" s="79">
        <f t="shared" si="893"/>
        <v>0</v>
      </c>
      <c r="K512" s="43">
        <f t="shared" si="858"/>
        <v>0.94971455702325203</v>
      </c>
      <c r="L512" s="38">
        <f t="shared" si="893"/>
        <v>603720.94999999995</v>
      </c>
      <c r="M512" s="38">
        <f t="shared" ref="M512" si="894">M513+M518</f>
        <v>34730.33</v>
      </c>
      <c r="N512" s="38">
        <f t="shared" ref="N512" si="895">N513+N518</f>
        <v>568990.62</v>
      </c>
      <c r="O512" s="38">
        <f t="shared" ref="O512" si="896">O513+O518</f>
        <v>0</v>
      </c>
      <c r="P512" s="43">
        <f t="shared" si="862"/>
        <v>0.9949360878334762</v>
      </c>
      <c r="Q512" s="57"/>
    </row>
    <row r="513" spans="1:17" s="1" customFormat="1" ht="83.25" x14ac:dyDescent="0.25">
      <c r="A513" s="69" t="s">
        <v>1035</v>
      </c>
      <c r="B513" s="53" t="s">
        <v>555</v>
      </c>
      <c r="C513" s="38">
        <f>C514+C515+C516+C517</f>
        <v>264960.02</v>
      </c>
      <c r="D513" s="38">
        <f t="shared" ref="D513:L513" si="897">D514+D515+D516+D517</f>
        <v>18078.019999999997</v>
      </c>
      <c r="E513" s="38">
        <f t="shared" si="897"/>
        <v>246882</v>
      </c>
      <c r="F513" s="38">
        <f t="shared" si="897"/>
        <v>0</v>
      </c>
      <c r="G513" s="79">
        <f t="shared" si="897"/>
        <v>263757.43</v>
      </c>
      <c r="H513" s="79">
        <f t="shared" si="897"/>
        <v>17732.16</v>
      </c>
      <c r="I513" s="79">
        <f t="shared" si="897"/>
        <v>246025.27000000002</v>
      </c>
      <c r="J513" s="79">
        <f t="shared" si="897"/>
        <v>0</v>
      </c>
      <c r="K513" s="43">
        <f t="shared" si="858"/>
        <v>0.9954612397749667</v>
      </c>
      <c r="L513" s="38">
        <f t="shared" si="897"/>
        <v>263757.43</v>
      </c>
      <c r="M513" s="38">
        <f t="shared" ref="M513" si="898">M514+M515+M516+M517</f>
        <v>17732.16</v>
      </c>
      <c r="N513" s="38">
        <f t="shared" ref="N513" si="899">N514+N515+N516+N517</f>
        <v>246025.27000000002</v>
      </c>
      <c r="O513" s="38">
        <f t="shared" ref="O513" si="900">O514+O515+O516+O517</f>
        <v>0</v>
      </c>
      <c r="P513" s="43">
        <f t="shared" si="862"/>
        <v>0.9954612397749667</v>
      </c>
      <c r="Q513" s="57"/>
    </row>
    <row r="514" spans="1:17" s="1" customFormat="1" ht="138.75" x14ac:dyDescent="0.25">
      <c r="A514" s="69" t="s">
        <v>1231</v>
      </c>
      <c r="B514" s="54" t="s">
        <v>556</v>
      </c>
      <c r="C514" s="38">
        <f t="shared" ref="C514" si="901">D514+E514+F514</f>
        <v>88955.760000000009</v>
      </c>
      <c r="D514" s="38">
        <v>8896.2099999999991</v>
      </c>
      <c r="E514" s="38">
        <v>80059.55</v>
      </c>
      <c r="F514" s="38">
        <v>0</v>
      </c>
      <c r="G514" s="79">
        <f t="shared" ref="G514" si="902">H514+I514+J514</f>
        <v>88223.72</v>
      </c>
      <c r="H514" s="79">
        <v>8823</v>
      </c>
      <c r="I514" s="79">
        <v>79400.72</v>
      </c>
      <c r="J514" s="79">
        <v>0</v>
      </c>
      <c r="K514" s="43">
        <f t="shared" si="858"/>
        <v>0.99177074087164219</v>
      </c>
      <c r="L514" s="38">
        <f t="shared" ref="L514" si="903">M514+N514+O514</f>
        <v>88223.72</v>
      </c>
      <c r="M514" s="38">
        <v>8823</v>
      </c>
      <c r="N514" s="38">
        <v>79400.72</v>
      </c>
      <c r="O514" s="38">
        <v>0</v>
      </c>
      <c r="P514" s="43">
        <f t="shared" si="862"/>
        <v>0.99177074087164219</v>
      </c>
      <c r="Q514" s="57"/>
    </row>
    <row r="515" spans="1:17" s="1" customFormat="1" ht="222" x14ac:dyDescent="0.25">
      <c r="A515" s="69" t="s">
        <v>1315</v>
      </c>
      <c r="B515" s="54" t="s">
        <v>557</v>
      </c>
      <c r="C515" s="38">
        <f t="shared" ref="C515" si="904">D515+E515+F515</f>
        <v>393.84</v>
      </c>
      <c r="D515" s="38">
        <v>39.39</v>
      </c>
      <c r="E515" s="38">
        <v>354.45</v>
      </c>
      <c r="F515" s="38">
        <v>0</v>
      </c>
      <c r="G515" s="79">
        <f t="shared" ref="G515" si="905">H515+I515+J515</f>
        <v>390.61</v>
      </c>
      <c r="H515" s="79">
        <v>39.06</v>
      </c>
      <c r="I515" s="79">
        <v>351.55</v>
      </c>
      <c r="J515" s="79">
        <v>0</v>
      </c>
      <c r="K515" s="43">
        <f t="shared" si="858"/>
        <v>0.99179869997968728</v>
      </c>
      <c r="L515" s="38">
        <f t="shared" ref="L515" si="906">M515+N515+O515</f>
        <v>390.61</v>
      </c>
      <c r="M515" s="38">
        <v>39.06</v>
      </c>
      <c r="N515" s="38">
        <v>351.55</v>
      </c>
      <c r="O515" s="38">
        <v>0</v>
      </c>
      <c r="P515" s="43">
        <f t="shared" si="862"/>
        <v>0.99179869997968728</v>
      </c>
      <c r="Q515" s="57"/>
    </row>
    <row r="516" spans="1:17" s="1" customFormat="1" ht="138.75" x14ac:dyDescent="0.25">
      <c r="A516" s="69" t="s">
        <v>1316</v>
      </c>
      <c r="B516" s="54" t="s">
        <v>558</v>
      </c>
      <c r="C516" s="38">
        <f t="shared" ref="C516" si="907">D516+E516+F516</f>
        <v>175229.8</v>
      </c>
      <c r="D516" s="38">
        <v>8761.7999999999993</v>
      </c>
      <c r="E516" s="38">
        <v>166468</v>
      </c>
      <c r="F516" s="38">
        <v>0</v>
      </c>
      <c r="G516" s="79">
        <f t="shared" ref="G516" si="908">H516+I516+J516</f>
        <v>175024.37</v>
      </c>
      <c r="H516" s="79">
        <v>8751.3700000000008</v>
      </c>
      <c r="I516" s="79">
        <v>166273</v>
      </c>
      <c r="J516" s="79">
        <v>0</v>
      </c>
      <c r="K516" s="43">
        <f t="shared" si="858"/>
        <v>0.99882765374382676</v>
      </c>
      <c r="L516" s="38">
        <f t="shared" ref="L516" si="909">M516+N516+O516</f>
        <v>175024.37</v>
      </c>
      <c r="M516" s="38">
        <v>8751.3700000000008</v>
      </c>
      <c r="N516" s="38">
        <v>166273</v>
      </c>
      <c r="O516" s="38">
        <v>0</v>
      </c>
      <c r="P516" s="43">
        <f t="shared" si="862"/>
        <v>0.99882765374382676</v>
      </c>
      <c r="Q516" s="57"/>
    </row>
    <row r="517" spans="1:17" s="1" customFormat="1" ht="194.25" x14ac:dyDescent="0.25">
      <c r="A517" s="69" t="s">
        <v>1317</v>
      </c>
      <c r="B517" s="54" t="s">
        <v>559</v>
      </c>
      <c r="C517" s="38">
        <f t="shared" ref="C517" si="910">D517+E517+F517</f>
        <v>380.62</v>
      </c>
      <c r="D517" s="38">
        <v>380.62</v>
      </c>
      <c r="E517" s="38">
        <v>0</v>
      </c>
      <c r="F517" s="38">
        <v>0</v>
      </c>
      <c r="G517" s="79">
        <f t="shared" ref="G517" si="911">H517+I517+J517</f>
        <v>118.73</v>
      </c>
      <c r="H517" s="79">
        <v>118.73</v>
      </c>
      <c r="I517" s="79">
        <v>0</v>
      </c>
      <c r="J517" s="79">
        <v>0</v>
      </c>
      <c r="K517" s="43">
        <f t="shared" si="858"/>
        <v>0.31193841626819402</v>
      </c>
      <c r="L517" s="38">
        <f t="shared" ref="L517" si="912">M517+N517+O517</f>
        <v>118.73</v>
      </c>
      <c r="M517" s="38">
        <v>118.73</v>
      </c>
      <c r="N517" s="38">
        <v>0</v>
      </c>
      <c r="O517" s="38">
        <v>0</v>
      </c>
      <c r="P517" s="43">
        <f t="shared" si="862"/>
        <v>0.31193841626819402</v>
      </c>
      <c r="Q517" s="57" t="s">
        <v>1100</v>
      </c>
    </row>
    <row r="518" spans="1:17" s="1" customFormat="1" ht="111" x14ac:dyDescent="0.25">
      <c r="A518" s="69" t="s">
        <v>1036</v>
      </c>
      <c r="B518" s="53" t="s">
        <v>560</v>
      </c>
      <c r="C518" s="38">
        <f>C519+C520+C521+C522</f>
        <v>341833.68</v>
      </c>
      <c r="D518" s="38">
        <f t="shared" ref="D518:L518" si="913">D519+D520+D521+D522</f>
        <v>17091.68</v>
      </c>
      <c r="E518" s="38">
        <f t="shared" si="913"/>
        <v>324742</v>
      </c>
      <c r="F518" s="38">
        <f t="shared" si="913"/>
        <v>0</v>
      </c>
      <c r="G518" s="79">
        <f t="shared" si="913"/>
        <v>312523.38</v>
      </c>
      <c r="H518" s="79">
        <f t="shared" si="913"/>
        <v>15626.170000000002</v>
      </c>
      <c r="I518" s="79">
        <f t="shared" si="913"/>
        <v>296897.20999999996</v>
      </c>
      <c r="J518" s="79">
        <f t="shared" si="913"/>
        <v>0</v>
      </c>
      <c r="K518" s="43">
        <f t="shared" si="858"/>
        <v>0.91425566959932092</v>
      </c>
      <c r="L518" s="38">
        <f t="shared" si="913"/>
        <v>339963.52</v>
      </c>
      <c r="M518" s="38">
        <f t="shared" ref="M518" si="914">M519+M520+M521+M522</f>
        <v>16998.169999999998</v>
      </c>
      <c r="N518" s="38">
        <f t="shared" ref="N518" si="915">N519+N520+N521+N522</f>
        <v>322965.34999999998</v>
      </c>
      <c r="O518" s="38">
        <f t="shared" ref="O518" si="916">O519+O520+O521+O522</f>
        <v>0</v>
      </c>
      <c r="P518" s="43">
        <f t="shared" si="862"/>
        <v>0.99452903528991066</v>
      </c>
      <c r="Q518" s="57"/>
    </row>
    <row r="519" spans="1:17" s="1" customFormat="1" ht="55.5" x14ac:dyDescent="0.25">
      <c r="A519" s="69" t="s">
        <v>1196</v>
      </c>
      <c r="B519" s="54" t="s">
        <v>561</v>
      </c>
      <c r="C519" s="38">
        <f t="shared" ref="C519" si="917">D519+E519+F519</f>
        <v>328186.31</v>
      </c>
      <c r="D519" s="38">
        <v>16409.310000000001</v>
      </c>
      <c r="E519" s="38">
        <v>311777</v>
      </c>
      <c r="F519" s="38">
        <v>0</v>
      </c>
      <c r="G519" s="79">
        <f t="shared" ref="G519" si="918">H519+I519+J519</f>
        <v>300520.32000000001</v>
      </c>
      <c r="H519" s="79">
        <v>15026.02</v>
      </c>
      <c r="I519" s="79">
        <v>285494.3</v>
      </c>
      <c r="J519" s="79">
        <v>0</v>
      </c>
      <c r="K519" s="43">
        <f t="shared" si="858"/>
        <v>0.91570035325361376</v>
      </c>
      <c r="L519" s="38">
        <f t="shared" ref="L519" si="919">M519+N519+O519</f>
        <v>327960.46000000002</v>
      </c>
      <c r="M519" s="38">
        <v>16398.02</v>
      </c>
      <c r="N519" s="38">
        <v>311562.44</v>
      </c>
      <c r="O519" s="38">
        <v>0</v>
      </c>
      <c r="P519" s="43">
        <f t="shared" si="862"/>
        <v>0.99931182382348616</v>
      </c>
      <c r="Q519" s="57"/>
    </row>
    <row r="520" spans="1:17" s="1" customFormat="1" ht="111" x14ac:dyDescent="0.25">
      <c r="A520" s="69" t="s">
        <v>1199</v>
      </c>
      <c r="B520" s="54" t="s">
        <v>562</v>
      </c>
      <c r="C520" s="38">
        <f t="shared" ref="C520" si="920">D520+E520+F520</f>
        <v>2007.1299999999999</v>
      </c>
      <c r="D520" s="38">
        <v>100.36</v>
      </c>
      <c r="E520" s="38">
        <v>1906.77</v>
      </c>
      <c r="F520" s="38">
        <v>0</v>
      </c>
      <c r="G520" s="79">
        <f t="shared" ref="G520" si="921">H520+I520+J520</f>
        <v>1008.81</v>
      </c>
      <c r="H520" s="79">
        <v>50.44</v>
      </c>
      <c r="I520" s="79">
        <v>958.37</v>
      </c>
      <c r="J520" s="79">
        <v>0</v>
      </c>
      <c r="K520" s="43">
        <f t="shared" si="858"/>
        <v>0.50261318399904342</v>
      </c>
      <c r="L520" s="38">
        <f t="shared" ref="L520" si="922">M520+N520+O520</f>
        <v>1008.81</v>
      </c>
      <c r="M520" s="38">
        <v>50.44</v>
      </c>
      <c r="N520" s="38">
        <v>958.37</v>
      </c>
      <c r="O520" s="38">
        <v>0</v>
      </c>
      <c r="P520" s="43">
        <f t="shared" si="862"/>
        <v>0.50261318399904342</v>
      </c>
      <c r="Q520" s="57" t="s">
        <v>1100</v>
      </c>
    </row>
    <row r="521" spans="1:17" s="1" customFormat="1" ht="111" x14ac:dyDescent="0.25">
      <c r="A521" s="69" t="s">
        <v>1197</v>
      </c>
      <c r="B521" s="54" t="s">
        <v>563</v>
      </c>
      <c r="C521" s="38">
        <f t="shared" ref="C521" si="923">D521+E521+F521</f>
        <v>640.24</v>
      </c>
      <c r="D521" s="38">
        <v>32.01</v>
      </c>
      <c r="E521" s="38">
        <v>608.23</v>
      </c>
      <c r="F521" s="38">
        <v>0</v>
      </c>
      <c r="G521" s="79">
        <f t="shared" ref="G521" si="924">H521+I521+J521</f>
        <v>0</v>
      </c>
      <c r="H521" s="79">
        <v>0</v>
      </c>
      <c r="I521" s="79">
        <v>0</v>
      </c>
      <c r="J521" s="79">
        <v>0</v>
      </c>
      <c r="K521" s="43">
        <f t="shared" si="858"/>
        <v>0</v>
      </c>
      <c r="L521" s="38">
        <f t="shared" ref="L521" si="925">M521+N521+O521</f>
        <v>0</v>
      </c>
      <c r="M521" s="38">
        <v>0</v>
      </c>
      <c r="N521" s="38">
        <v>0</v>
      </c>
      <c r="O521" s="38">
        <v>0</v>
      </c>
      <c r="P521" s="43">
        <f t="shared" si="862"/>
        <v>0</v>
      </c>
      <c r="Q521" s="57" t="s">
        <v>1417</v>
      </c>
    </row>
    <row r="522" spans="1:17" s="1" customFormat="1" ht="111" x14ac:dyDescent="0.25">
      <c r="A522" s="69" t="s">
        <v>1200</v>
      </c>
      <c r="B522" s="54" t="s">
        <v>564</v>
      </c>
      <c r="C522" s="38">
        <f t="shared" ref="C522" si="926">D522+E522+F522</f>
        <v>11000</v>
      </c>
      <c r="D522" s="38">
        <v>550</v>
      </c>
      <c r="E522" s="38">
        <v>10450</v>
      </c>
      <c r="F522" s="38">
        <v>0</v>
      </c>
      <c r="G522" s="79">
        <f t="shared" ref="G522" si="927">H522+I522+J522</f>
        <v>10994.25</v>
      </c>
      <c r="H522" s="79">
        <v>549.71</v>
      </c>
      <c r="I522" s="79">
        <v>10444.540000000001</v>
      </c>
      <c r="J522" s="79">
        <v>0</v>
      </c>
      <c r="K522" s="43">
        <f t="shared" si="858"/>
        <v>0.99947727272727271</v>
      </c>
      <c r="L522" s="38">
        <f t="shared" ref="L522" si="928">M522+N522+O522</f>
        <v>10994.25</v>
      </c>
      <c r="M522" s="38">
        <v>549.71</v>
      </c>
      <c r="N522" s="38">
        <v>10444.540000000001</v>
      </c>
      <c r="O522" s="38">
        <v>0</v>
      </c>
      <c r="P522" s="43">
        <f t="shared" si="862"/>
        <v>0.99947727272727271</v>
      </c>
      <c r="Q522" s="57"/>
    </row>
    <row r="523" spans="1:17" s="1" customFormat="1" ht="81" x14ac:dyDescent="0.25">
      <c r="A523" s="69" t="s">
        <v>1142</v>
      </c>
      <c r="B523" s="46" t="s">
        <v>565</v>
      </c>
      <c r="C523" s="40">
        <f>C524+C532</f>
        <v>237402.96</v>
      </c>
      <c r="D523" s="40">
        <f t="shared" ref="D523:L523" si="929">D524+D532</f>
        <v>65107.35</v>
      </c>
      <c r="E523" s="40">
        <f t="shared" si="929"/>
        <v>172295.61000000002</v>
      </c>
      <c r="F523" s="40">
        <f t="shared" si="929"/>
        <v>0</v>
      </c>
      <c r="G523" s="76">
        <f t="shared" si="929"/>
        <v>206700.89</v>
      </c>
      <c r="H523" s="76">
        <f t="shared" si="929"/>
        <v>62162.19</v>
      </c>
      <c r="I523" s="76">
        <f t="shared" si="929"/>
        <v>144538.70000000001</v>
      </c>
      <c r="J523" s="76">
        <f t="shared" si="929"/>
        <v>0</v>
      </c>
      <c r="K523" s="43">
        <f t="shared" si="858"/>
        <v>0.87067528559879803</v>
      </c>
      <c r="L523" s="40">
        <f t="shared" si="929"/>
        <v>206700.89</v>
      </c>
      <c r="M523" s="40">
        <f t="shared" ref="M523" si="930">M524+M532</f>
        <v>62162.19</v>
      </c>
      <c r="N523" s="40">
        <f t="shared" ref="N523" si="931">N524+N532</f>
        <v>144538.70000000001</v>
      </c>
      <c r="O523" s="40">
        <f t="shared" ref="O523" si="932">O524+O532</f>
        <v>0</v>
      </c>
      <c r="P523" s="43">
        <f t="shared" si="862"/>
        <v>0.87067528559879803</v>
      </c>
      <c r="Q523" s="57"/>
    </row>
    <row r="524" spans="1:17" s="1" customFormat="1" ht="189" x14ac:dyDescent="0.25">
      <c r="A524" s="69" t="s">
        <v>1034</v>
      </c>
      <c r="B524" s="46" t="s">
        <v>566</v>
      </c>
      <c r="C524" s="40">
        <f>C525+C526+C528</f>
        <v>50000</v>
      </c>
      <c r="D524" s="40">
        <f t="shared" ref="D524:L524" si="933">D525+D526+D528</f>
        <v>50000</v>
      </c>
      <c r="E524" s="40">
        <f t="shared" si="933"/>
        <v>0</v>
      </c>
      <c r="F524" s="40">
        <f t="shared" si="933"/>
        <v>0</v>
      </c>
      <c r="G524" s="76">
        <f t="shared" si="933"/>
        <v>50000</v>
      </c>
      <c r="H524" s="76">
        <f t="shared" si="933"/>
        <v>50000</v>
      </c>
      <c r="I524" s="76">
        <f t="shared" si="933"/>
        <v>0</v>
      </c>
      <c r="J524" s="76">
        <f t="shared" si="933"/>
        <v>0</v>
      </c>
      <c r="K524" s="43">
        <f t="shared" si="858"/>
        <v>1</v>
      </c>
      <c r="L524" s="40">
        <f t="shared" si="933"/>
        <v>50000</v>
      </c>
      <c r="M524" s="40">
        <f t="shared" ref="M524" si="934">M525+M526+M528</f>
        <v>50000</v>
      </c>
      <c r="N524" s="40">
        <f t="shared" ref="N524" si="935">N525+N526+N528</f>
        <v>0</v>
      </c>
      <c r="O524" s="40">
        <f t="shared" ref="O524" si="936">O525+O526+O528</f>
        <v>0</v>
      </c>
      <c r="P524" s="43">
        <f t="shared" si="862"/>
        <v>1</v>
      </c>
      <c r="Q524" s="57"/>
    </row>
    <row r="525" spans="1:17" s="1" customFormat="1" ht="83.25" x14ac:dyDescent="0.25">
      <c r="A525" s="69" t="s">
        <v>1036</v>
      </c>
      <c r="B525" s="53" t="s">
        <v>567</v>
      </c>
      <c r="C525" s="38">
        <f t="shared" ref="C525" si="937">D525+E525+F525</f>
        <v>0</v>
      </c>
      <c r="D525" s="38">
        <v>0</v>
      </c>
      <c r="E525" s="38">
        <v>0</v>
      </c>
      <c r="F525" s="38">
        <v>0</v>
      </c>
      <c r="G525" s="79">
        <f t="shared" ref="G525" si="938">H525+I525+J525</f>
        <v>0</v>
      </c>
      <c r="H525" s="79">
        <v>0</v>
      </c>
      <c r="I525" s="79">
        <v>0</v>
      </c>
      <c r="J525" s="79">
        <v>0</v>
      </c>
      <c r="K525" s="43" t="s">
        <v>33</v>
      </c>
      <c r="L525" s="38">
        <f t="shared" ref="L525" si="939">M525+N525+O525</f>
        <v>0</v>
      </c>
      <c r="M525" s="38">
        <v>0</v>
      </c>
      <c r="N525" s="38">
        <v>0</v>
      </c>
      <c r="O525" s="38">
        <v>0</v>
      </c>
      <c r="P525" s="43" t="s">
        <v>33</v>
      </c>
      <c r="Q525" s="57"/>
    </row>
    <row r="526" spans="1:17" s="1" customFormat="1" ht="55.5" x14ac:dyDescent="0.25">
      <c r="A526" s="69" t="s">
        <v>1044</v>
      </c>
      <c r="B526" s="53" t="s">
        <v>568</v>
      </c>
      <c r="C526" s="38">
        <f>C527</f>
        <v>50000</v>
      </c>
      <c r="D526" s="38">
        <f t="shared" ref="D526:J526" si="940">D527</f>
        <v>50000</v>
      </c>
      <c r="E526" s="38">
        <f t="shared" si="940"/>
        <v>0</v>
      </c>
      <c r="F526" s="38">
        <f t="shared" si="940"/>
        <v>0</v>
      </c>
      <c r="G526" s="79">
        <f t="shared" si="940"/>
        <v>50000</v>
      </c>
      <c r="H526" s="79">
        <f t="shared" si="940"/>
        <v>50000</v>
      </c>
      <c r="I526" s="79">
        <f t="shared" si="940"/>
        <v>0</v>
      </c>
      <c r="J526" s="79">
        <f t="shared" si="940"/>
        <v>0</v>
      </c>
      <c r="K526" s="43">
        <f t="shared" si="858"/>
        <v>1</v>
      </c>
      <c r="L526" s="38">
        <f>L527</f>
        <v>50000</v>
      </c>
      <c r="M526" s="38">
        <f t="shared" ref="M526:O526" si="941">M527</f>
        <v>50000</v>
      </c>
      <c r="N526" s="38">
        <f t="shared" si="941"/>
        <v>0</v>
      </c>
      <c r="O526" s="38">
        <f t="shared" si="941"/>
        <v>0</v>
      </c>
      <c r="P526" s="43">
        <f t="shared" si="862"/>
        <v>1</v>
      </c>
      <c r="Q526" s="57"/>
    </row>
    <row r="527" spans="1:17" s="1" customFormat="1" ht="222" x14ac:dyDescent="0.25">
      <c r="A527" s="69" t="s">
        <v>1045</v>
      </c>
      <c r="B527" s="54" t="s">
        <v>569</v>
      </c>
      <c r="C527" s="38">
        <f t="shared" ref="C527" si="942">D527+E527+F527</f>
        <v>50000</v>
      </c>
      <c r="D527" s="38">
        <v>50000</v>
      </c>
      <c r="E527" s="38">
        <v>0</v>
      </c>
      <c r="F527" s="38">
        <v>0</v>
      </c>
      <c r="G527" s="79">
        <f t="shared" ref="G527" si="943">H527+I527+J527</f>
        <v>50000</v>
      </c>
      <c r="H527" s="79">
        <v>50000</v>
      </c>
      <c r="I527" s="79">
        <v>0</v>
      </c>
      <c r="J527" s="79">
        <v>0</v>
      </c>
      <c r="K527" s="43">
        <f t="shared" si="858"/>
        <v>1</v>
      </c>
      <c r="L527" s="38">
        <f t="shared" ref="L527" si="944">M527+N527+O527</f>
        <v>50000</v>
      </c>
      <c r="M527" s="38">
        <v>50000</v>
      </c>
      <c r="N527" s="38">
        <v>0</v>
      </c>
      <c r="O527" s="38">
        <v>0</v>
      </c>
      <c r="P527" s="43">
        <f t="shared" si="862"/>
        <v>1</v>
      </c>
      <c r="Q527" s="57"/>
    </row>
    <row r="528" spans="1:17" s="1" customFormat="1" ht="194.25" x14ac:dyDescent="0.25">
      <c r="A528" s="69" t="s">
        <v>1046</v>
      </c>
      <c r="B528" s="53" t="s">
        <v>570</v>
      </c>
      <c r="C528" s="38">
        <f>C529+C530+C531</f>
        <v>0</v>
      </c>
      <c r="D528" s="38">
        <f t="shared" ref="D528:L528" si="945">D529+D530+D531</f>
        <v>0</v>
      </c>
      <c r="E528" s="38">
        <f t="shared" si="945"/>
        <v>0</v>
      </c>
      <c r="F528" s="38">
        <f t="shared" si="945"/>
        <v>0</v>
      </c>
      <c r="G528" s="79">
        <f t="shared" si="945"/>
        <v>0</v>
      </c>
      <c r="H528" s="79">
        <f t="shared" si="945"/>
        <v>0</v>
      </c>
      <c r="I528" s="79">
        <f t="shared" si="945"/>
        <v>0</v>
      </c>
      <c r="J528" s="79">
        <f t="shared" si="945"/>
        <v>0</v>
      </c>
      <c r="K528" s="43" t="s">
        <v>33</v>
      </c>
      <c r="L528" s="38">
        <f t="shared" si="945"/>
        <v>0</v>
      </c>
      <c r="M528" s="38">
        <f t="shared" ref="M528" si="946">M529+M530+M531</f>
        <v>0</v>
      </c>
      <c r="N528" s="38">
        <f t="shared" ref="N528" si="947">N529+N530+N531</f>
        <v>0</v>
      </c>
      <c r="O528" s="38">
        <f t="shared" ref="O528" si="948">O529+O530+O531</f>
        <v>0</v>
      </c>
      <c r="P528" s="43" t="s">
        <v>33</v>
      </c>
      <c r="Q528" s="57"/>
    </row>
    <row r="529" spans="1:17" s="1" customFormat="1" ht="83.25" x14ac:dyDescent="0.25">
      <c r="A529" s="69" t="s">
        <v>1201</v>
      </c>
      <c r="B529" s="54" t="s">
        <v>571</v>
      </c>
      <c r="C529" s="38">
        <f t="shared" ref="C529" si="949">D529+E529+F529</f>
        <v>0</v>
      </c>
      <c r="D529" s="38">
        <v>0</v>
      </c>
      <c r="E529" s="38">
        <v>0</v>
      </c>
      <c r="F529" s="38">
        <v>0</v>
      </c>
      <c r="G529" s="79">
        <f t="shared" ref="G529" si="950">H529+I529+J529</f>
        <v>0</v>
      </c>
      <c r="H529" s="79">
        <v>0</v>
      </c>
      <c r="I529" s="79">
        <v>0</v>
      </c>
      <c r="J529" s="79">
        <v>0</v>
      </c>
      <c r="K529" s="43" t="s">
        <v>33</v>
      </c>
      <c r="L529" s="38">
        <f t="shared" ref="L529" si="951">M529+N529+O529</f>
        <v>0</v>
      </c>
      <c r="M529" s="38">
        <v>0</v>
      </c>
      <c r="N529" s="38">
        <v>0</v>
      </c>
      <c r="O529" s="38">
        <v>0</v>
      </c>
      <c r="P529" s="43" t="s">
        <v>33</v>
      </c>
      <c r="Q529" s="57"/>
    </row>
    <row r="530" spans="1:17" s="1" customFormat="1" ht="83.25" x14ac:dyDescent="0.25">
      <c r="A530" s="69" t="s">
        <v>1202</v>
      </c>
      <c r="B530" s="54" t="s">
        <v>572</v>
      </c>
      <c r="C530" s="38">
        <f t="shared" ref="C530" si="952">D530+E530+F530</f>
        <v>0</v>
      </c>
      <c r="D530" s="38">
        <v>0</v>
      </c>
      <c r="E530" s="38">
        <v>0</v>
      </c>
      <c r="F530" s="38">
        <v>0</v>
      </c>
      <c r="G530" s="79">
        <f t="shared" ref="G530" si="953">H530+I530+J530</f>
        <v>0</v>
      </c>
      <c r="H530" s="79">
        <v>0</v>
      </c>
      <c r="I530" s="79">
        <v>0</v>
      </c>
      <c r="J530" s="79">
        <v>0</v>
      </c>
      <c r="K530" s="43" t="s">
        <v>33</v>
      </c>
      <c r="L530" s="38">
        <f t="shared" ref="L530" si="954">M530+N530+O530</f>
        <v>0</v>
      </c>
      <c r="M530" s="38">
        <v>0</v>
      </c>
      <c r="N530" s="38">
        <v>0</v>
      </c>
      <c r="O530" s="38">
        <v>0</v>
      </c>
      <c r="P530" s="43" t="s">
        <v>33</v>
      </c>
      <c r="Q530" s="57"/>
    </row>
    <row r="531" spans="1:17" s="1" customFormat="1" ht="138.75" x14ac:dyDescent="0.25">
      <c r="A531" s="69" t="s">
        <v>1203</v>
      </c>
      <c r="B531" s="54" t="s">
        <v>573</v>
      </c>
      <c r="C531" s="38">
        <f t="shared" ref="C531" si="955">D531+E531+F531</f>
        <v>0</v>
      </c>
      <c r="D531" s="38">
        <v>0</v>
      </c>
      <c r="E531" s="38">
        <v>0</v>
      </c>
      <c r="F531" s="38">
        <v>0</v>
      </c>
      <c r="G531" s="79">
        <f t="shared" ref="G531" si="956">H531+I531+J531</f>
        <v>0</v>
      </c>
      <c r="H531" s="79">
        <v>0</v>
      </c>
      <c r="I531" s="79">
        <v>0</v>
      </c>
      <c r="J531" s="79">
        <v>0</v>
      </c>
      <c r="K531" s="43" t="s">
        <v>33</v>
      </c>
      <c r="L531" s="38">
        <f t="shared" ref="L531" si="957">M531+N531+O531</f>
        <v>0</v>
      </c>
      <c r="M531" s="38">
        <v>0</v>
      </c>
      <c r="N531" s="38">
        <v>0</v>
      </c>
      <c r="O531" s="38">
        <v>0</v>
      </c>
      <c r="P531" s="43" t="s">
        <v>33</v>
      </c>
      <c r="Q531" s="57"/>
    </row>
    <row r="532" spans="1:17" s="1" customFormat="1" ht="162" x14ac:dyDescent="0.25">
      <c r="A532" s="69" t="s">
        <v>1137</v>
      </c>
      <c r="B532" s="46" t="s">
        <v>574</v>
      </c>
      <c r="C532" s="40">
        <f>C533+C543</f>
        <v>187402.96</v>
      </c>
      <c r="D532" s="40">
        <f t="shared" ref="D532:L532" si="958">D533+D543</f>
        <v>15107.349999999999</v>
      </c>
      <c r="E532" s="40">
        <f t="shared" si="958"/>
        <v>172295.61000000002</v>
      </c>
      <c r="F532" s="40">
        <f t="shared" si="958"/>
        <v>0</v>
      </c>
      <c r="G532" s="76">
        <f t="shared" si="958"/>
        <v>156700.89000000001</v>
      </c>
      <c r="H532" s="76">
        <f t="shared" si="958"/>
        <v>12162.189999999999</v>
      </c>
      <c r="I532" s="76">
        <f t="shared" si="958"/>
        <v>144538.70000000001</v>
      </c>
      <c r="J532" s="76">
        <f t="shared" si="958"/>
        <v>0</v>
      </c>
      <c r="K532" s="43">
        <f t="shared" si="858"/>
        <v>0.83617083742967568</v>
      </c>
      <c r="L532" s="40">
        <f t="shared" si="958"/>
        <v>156700.89000000001</v>
      </c>
      <c r="M532" s="40">
        <f t="shared" ref="M532" si="959">M533+M543</f>
        <v>12162.189999999999</v>
      </c>
      <c r="N532" s="40">
        <f t="shared" ref="N532" si="960">N533+N543</f>
        <v>144538.70000000001</v>
      </c>
      <c r="O532" s="40">
        <f t="shared" ref="O532" si="961">O533+O543</f>
        <v>0</v>
      </c>
      <c r="P532" s="43">
        <f t="shared" si="862"/>
        <v>0.83617083742967568</v>
      </c>
      <c r="Q532" s="57"/>
    </row>
    <row r="533" spans="1:17" s="1" customFormat="1" ht="166.5" x14ac:dyDescent="0.25">
      <c r="A533" s="69" t="s">
        <v>1058</v>
      </c>
      <c r="B533" s="53" t="s">
        <v>575</v>
      </c>
      <c r="C533" s="38">
        <f>C534+C535+C536+C537+C538+C539+C540+C541+C542</f>
        <v>187402.96</v>
      </c>
      <c r="D533" s="38">
        <f t="shared" ref="D533:L533" si="962">D534+D535+D536+D537+D538+D539+D540+D541+D542</f>
        <v>15107.349999999999</v>
      </c>
      <c r="E533" s="38">
        <f t="shared" si="962"/>
        <v>172295.61000000002</v>
      </c>
      <c r="F533" s="38">
        <f t="shared" si="962"/>
        <v>0</v>
      </c>
      <c r="G533" s="79">
        <f t="shared" si="962"/>
        <v>156700.89000000001</v>
      </c>
      <c r="H533" s="79">
        <f t="shared" si="962"/>
        <v>12162.189999999999</v>
      </c>
      <c r="I533" s="79">
        <f t="shared" si="962"/>
        <v>144538.70000000001</v>
      </c>
      <c r="J533" s="79">
        <f t="shared" si="962"/>
        <v>0</v>
      </c>
      <c r="K533" s="43">
        <f t="shared" si="858"/>
        <v>0.83617083742967568</v>
      </c>
      <c r="L533" s="38">
        <f t="shared" si="962"/>
        <v>156700.89000000001</v>
      </c>
      <c r="M533" s="38">
        <f t="shared" ref="M533" si="963">M534+M535+M536+M537+M538+M539+M540+M541+M542</f>
        <v>12162.189999999999</v>
      </c>
      <c r="N533" s="38">
        <f t="shared" ref="N533" si="964">N534+N535+N536+N537+N538+N539+N540+N541+N542</f>
        <v>144538.70000000001</v>
      </c>
      <c r="O533" s="38">
        <f t="shared" ref="O533" si="965">O534+O535+O536+O537+O538+O539+O540+O541+O542</f>
        <v>0</v>
      </c>
      <c r="P533" s="43">
        <f t="shared" si="862"/>
        <v>0.83617083742967568</v>
      </c>
      <c r="Q533" s="57"/>
    </row>
    <row r="534" spans="1:17" s="1" customFormat="1" ht="277.5" x14ac:dyDescent="0.25">
      <c r="A534" s="69" t="s">
        <v>1174</v>
      </c>
      <c r="B534" s="54" t="s">
        <v>576</v>
      </c>
      <c r="C534" s="38">
        <f t="shared" ref="C534:C541" si="966">D534+E534+F534</f>
        <v>89882.55</v>
      </c>
      <c r="D534" s="38">
        <v>8988.16</v>
      </c>
      <c r="E534" s="38">
        <v>80894.39</v>
      </c>
      <c r="F534" s="38">
        <v>0</v>
      </c>
      <c r="G534" s="79">
        <f t="shared" ref="G534:G541" si="967">H534+I534+J534</f>
        <v>86029.03</v>
      </c>
      <c r="H534" s="79">
        <v>8602.9</v>
      </c>
      <c r="I534" s="79">
        <v>77426.13</v>
      </c>
      <c r="J534" s="79">
        <v>0</v>
      </c>
      <c r="K534" s="43">
        <f t="shared" ref="K534:K537" si="968">G534/C534</f>
        <v>0.95712716205759618</v>
      </c>
      <c r="L534" s="38">
        <f t="shared" ref="L534:L541" si="969">M534+N534+O534</f>
        <v>86029.03</v>
      </c>
      <c r="M534" s="38">
        <v>8602.9</v>
      </c>
      <c r="N534" s="38">
        <v>77426.13</v>
      </c>
      <c r="O534" s="38">
        <v>0</v>
      </c>
      <c r="P534" s="43">
        <f t="shared" si="862"/>
        <v>0.95712716205759618</v>
      </c>
      <c r="Q534" s="57"/>
    </row>
    <row r="535" spans="1:17" s="1" customFormat="1" ht="356.25" customHeight="1" x14ac:dyDescent="0.25">
      <c r="A535" s="69" t="s">
        <v>1175</v>
      </c>
      <c r="B535" s="54" t="s">
        <v>577</v>
      </c>
      <c r="C535" s="38">
        <f t="shared" si="966"/>
        <v>1166.1299999999999</v>
      </c>
      <c r="D535" s="38">
        <v>85.81</v>
      </c>
      <c r="E535" s="38">
        <v>1080.32</v>
      </c>
      <c r="F535" s="38">
        <v>0</v>
      </c>
      <c r="G535" s="79">
        <f t="shared" si="967"/>
        <v>821.32</v>
      </c>
      <c r="H535" s="79">
        <v>82.13</v>
      </c>
      <c r="I535" s="79">
        <v>739.19</v>
      </c>
      <c r="J535" s="79">
        <v>0</v>
      </c>
      <c r="K535" s="43">
        <f t="shared" si="968"/>
        <v>0.70431255520396541</v>
      </c>
      <c r="L535" s="38">
        <f t="shared" si="969"/>
        <v>821.32</v>
      </c>
      <c r="M535" s="38">
        <v>82.13</v>
      </c>
      <c r="N535" s="38">
        <v>739.19</v>
      </c>
      <c r="O535" s="38">
        <v>0</v>
      </c>
      <c r="P535" s="43">
        <f t="shared" si="862"/>
        <v>0.70431255520396541</v>
      </c>
      <c r="Q535" s="57" t="s">
        <v>1100</v>
      </c>
    </row>
    <row r="536" spans="1:17" s="1" customFormat="1" ht="172.5" customHeight="1" x14ac:dyDescent="0.25">
      <c r="A536" s="69" t="s">
        <v>1176</v>
      </c>
      <c r="B536" s="54" t="s">
        <v>578</v>
      </c>
      <c r="C536" s="38">
        <f t="shared" si="966"/>
        <v>14248</v>
      </c>
      <c r="D536" s="38">
        <v>712.4</v>
      </c>
      <c r="E536" s="38">
        <v>13535.6</v>
      </c>
      <c r="F536" s="38">
        <v>0</v>
      </c>
      <c r="G536" s="79">
        <f t="shared" si="967"/>
        <v>14248</v>
      </c>
      <c r="H536" s="79">
        <v>712.4</v>
      </c>
      <c r="I536" s="79">
        <v>13535.6</v>
      </c>
      <c r="J536" s="79">
        <v>0</v>
      </c>
      <c r="K536" s="43">
        <f t="shared" si="968"/>
        <v>1</v>
      </c>
      <c r="L536" s="38">
        <f t="shared" si="969"/>
        <v>14248</v>
      </c>
      <c r="M536" s="38">
        <v>712.4</v>
      </c>
      <c r="N536" s="38">
        <v>13535.6</v>
      </c>
      <c r="O536" s="38">
        <v>0</v>
      </c>
      <c r="P536" s="43">
        <f t="shared" si="862"/>
        <v>1</v>
      </c>
      <c r="Q536" s="57"/>
    </row>
    <row r="537" spans="1:17" s="1" customFormat="1" ht="201.75" customHeight="1" x14ac:dyDescent="0.25">
      <c r="A537" s="69" t="s">
        <v>1318</v>
      </c>
      <c r="B537" s="54" t="s">
        <v>579</v>
      </c>
      <c r="C537" s="38">
        <f t="shared" si="966"/>
        <v>80826.67</v>
      </c>
      <c r="D537" s="38">
        <v>4041.37</v>
      </c>
      <c r="E537" s="38">
        <v>76785.3</v>
      </c>
      <c r="F537" s="38">
        <v>0</v>
      </c>
      <c r="G537" s="79">
        <f t="shared" si="967"/>
        <v>55602.54</v>
      </c>
      <c r="H537" s="79">
        <v>2764.76</v>
      </c>
      <c r="I537" s="79">
        <v>52837.78</v>
      </c>
      <c r="J537" s="79">
        <v>0</v>
      </c>
      <c r="K537" s="43">
        <f t="shared" si="968"/>
        <v>0.68792318179135681</v>
      </c>
      <c r="L537" s="38">
        <f t="shared" si="969"/>
        <v>55602.54</v>
      </c>
      <c r="M537" s="38">
        <v>2764.76</v>
      </c>
      <c r="N537" s="38">
        <v>52837.78</v>
      </c>
      <c r="O537" s="38">
        <v>0</v>
      </c>
      <c r="P537" s="43">
        <f t="shared" si="862"/>
        <v>0.68792318179135681</v>
      </c>
      <c r="Q537" s="57"/>
    </row>
    <row r="538" spans="1:17" s="1" customFormat="1" ht="83.25" x14ac:dyDescent="0.25">
      <c r="A538" s="69" t="s">
        <v>1204</v>
      </c>
      <c r="B538" s="54" t="s">
        <v>580</v>
      </c>
      <c r="C538" s="38">
        <f t="shared" ref="C538:C540" si="970">D538+E538+F538</f>
        <v>0</v>
      </c>
      <c r="D538" s="38">
        <v>0</v>
      </c>
      <c r="E538" s="38">
        <v>0</v>
      </c>
      <c r="F538" s="38">
        <v>0</v>
      </c>
      <c r="G538" s="79">
        <f t="shared" ref="G538:G540" si="971">H538+I538+J538</f>
        <v>0</v>
      </c>
      <c r="H538" s="79">
        <v>0</v>
      </c>
      <c r="I538" s="79">
        <v>0</v>
      </c>
      <c r="J538" s="79">
        <v>0</v>
      </c>
      <c r="K538" s="43" t="s">
        <v>33</v>
      </c>
      <c r="L538" s="38">
        <f t="shared" ref="L538:L540" si="972">M538+N538+O538</f>
        <v>0</v>
      </c>
      <c r="M538" s="38">
        <v>0</v>
      </c>
      <c r="N538" s="38">
        <v>0</v>
      </c>
      <c r="O538" s="38">
        <v>0</v>
      </c>
      <c r="P538" s="43" t="s">
        <v>33</v>
      </c>
      <c r="Q538" s="57"/>
    </row>
    <row r="539" spans="1:17" s="1" customFormat="1" ht="83.25" x14ac:dyDescent="0.25">
      <c r="A539" s="69" t="s">
        <v>1205</v>
      </c>
      <c r="B539" s="54" t="s">
        <v>581</v>
      </c>
      <c r="C539" s="38">
        <f t="shared" si="970"/>
        <v>0</v>
      </c>
      <c r="D539" s="38">
        <v>0</v>
      </c>
      <c r="E539" s="38">
        <v>0</v>
      </c>
      <c r="F539" s="38">
        <v>0</v>
      </c>
      <c r="G539" s="79">
        <f t="shared" si="971"/>
        <v>0</v>
      </c>
      <c r="H539" s="79">
        <v>0</v>
      </c>
      <c r="I539" s="79">
        <v>0</v>
      </c>
      <c r="J539" s="79">
        <v>0</v>
      </c>
      <c r="K539" s="43" t="s">
        <v>33</v>
      </c>
      <c r="L539" s="38">
        <f t="shared" si="972"/>
        <v>0</v>
      </c>
      <c r="M539" s="38">
        <v>0</v>
      </c>
      <c r="N539" s="38">
        <v>0</v>
      </c>
      <c r="O539" s="38">
        <v>0</v>
      </c>
      <c r="P539" s="43" t="s">
        <v>33</v>
      </c>
      <c r="Q539" s="57"/>
    </row>
    <row r="540" spans="1:17" s="1" customFormat="1" ht="83.25" x14ac:dyDescent="0.25">
      <c r="A540" s="69" t="s">
        <v>1206</v>
      </c>
      <c r="B540" s="54" t="s">
        <v>582</v>
      </c>
      <c r="C540" s="38">
        <f t="shared" si="970"/>
        <v>0</v>
      </c>
      <c r="D540" s="38">
        <v>0</v>
      </c>
      <c r="E540" s="38">
        <v>0</v>
      </c>
      <c r="F540" s="38">
        <v>0</v>
      </c>
      <c r="G540" s="79">
        <f t="shared" si="971"/>
        <v>0</v>
      </c>
      <c r="H540" s="79">
        <v>0</v>
      </c>
      <c r="I540" s="79">
        <v>0</v>
      </c>
      <c r="J540" s="79">
        <v>0</v>
      </c>
      <c r="K540" s="43" t="s">
        <v>33</v>
      </c>
      <c r="L540" s="38">
        <f t="shared" si="972"/>
        <v>0</v>
      </c>
      <c r="M540" s="38">
        <v>0</v>
      </c>
      <c r="N540" s="38">
        <v>0</v>
      </c>
      <c r="O540" s="38">
        <v>0</v>
      </c>
      <c r="P540" s="43" t="s">
        <v>33</v>
      </c>
      <c r="Q540" s="57"/>
    </row>
    <row r="541" spans="1:17" s="1" customFormat="1" ht="83.25" x14ac:dyDescent="0.25">
      <c r="A541" s="69" t="s">
        <v>1207</v>
      </c>
      <c r="B541" s="54" t="s">
        <v>583</v>
      </c>
      <c r="C541" s="38">
        <f t="shared" si="966"/>
        <v>0</v>
      </c>
      <c r="D541" s="38">
        <v>0</v>
      </c>
      <c r="E541" s="38">
        <v>0</v>
      </c>
      <c r="F541" s="38">
        <v>0</v>
      </c>
      <c r="G541" s="79">
        <f t="shared" si="967"/>
        <v>0</v>
      </c>
      <c r="H541" s="79">
        <v>0</v>
      </c>
      <c r="I541" s="79">
        <v>0</v>
      </c>
      <c r="J541" s="79">
        <v>0</v>
      </c>
      <c r="K541" s="43" t="s">
        <v>33</v>
      </c>
      <c r="L541" s="38">
        <f t="shared" si="969"/>
        <v>0</v>
      </c>
      <c r="M541" s="38">
        <v>0</v>
      </c>
      <c r="N541" s="38">
        <v>0</v>
      </c>
      <c r="O541" s="38">
        <v>0</v>
      </c>
      <c r="P541" s="43" t="s">
        <v>33</v>
      </c>
      <c r="Q541" s="57"/>
    </row>
    <row r="542" spans="1:17" s="1" customFormat="1" ht="55.5" x14ac:dyDescent="0.25">
      <c r="A542" s="69" t="s">
        <v>1208</v>
      </c>
      <c r="B542" s="54" t="s">
        <v>584</v>
      </c>
      <c r="C542" s="38">
        <f t="shared" ref="C542" si="973">D542+E542+F542</f>
        <v>1279.6099999999999</v>
      </c>
      <c r="D542" s="38">
        <v>1279.6099999999999</v>
      </c>
      <c r="E542" s="38">
        <v>0</v>
      </c>
      <c r="F542" s="38">
        <v>0</v>
      </c>
      <c r="G542" s="79">
        <f t="shared" ref="G542" si="974">H542+I542+J542</f>
        <v>0</v>
      </c>
      <c r="H542" s="79">
        <v>0</v>
      </c>
      <c r="I542" s="79">
        <v>0</v>
      </c>
      <c r="J542" s="79">
        <v>0</v>
      </c>
      <c r="K542" s="43">
        <f t="shared" si="858"/>
        <v>0</v>
      </c>
      <c r="L542" s="38">
        <f t="shared" ref="L542" si="975">M542+N542+O542</f>
        <v>0</v>
      </c>
      <c r="M542" s="38">
        <v>0</v>
      </c>
      <c r="N542" s="38">
        <v>0</v>
      </c>
      <c r="O542" s="38">
        <v>0</v>
      </c>
      <c r="P542" s="43">
        <f t="shared" si="862"/>
        <v>0</v>
      </c>
      <c r="Q542" s="57" t="s">
        <v>1418</v>
      </c>
    </row>
    <row r="543" spans="1:17" s="1" customFormat="1" ht="83.25" x14ac:dyDescent="0.25">
      <c r="A543" s="69" t="s">
        <v>1059</v>
      </c>
      <c r="B543" s="53" t="s">
        <v>585</v>
      </c>
      <c r="C543" s="38">
        <f>C544</f>
        <v>0</v>
      </c>
      <c r="D543" s="38">
        <f t="shared" ref="D543:J543" si="976">D544</f>
        <v>0</v>
      </c>
      <c r="E543" s="38">
        <f t="shared" si="976"/>
        <v>0</v>
      </c>
      <c r="F543" s="38">
        <f t="shared" si="976"/>
        <v>0</v>
      </c>
      <c r="G543" s="79">
        <f t="shared" si="976"/>
        <v>0</v>
      </c>
      <c r="H543" s="79">
        <f t="shared" si="976"/>
        <v>0</v>
      </c>
      <c r="I543" s="79">
        <f t="shared" si="976"/>
        <v>0</v>
      </c>
      <c r="J543" s="79">
        <f t="shared" si="976"/>
        <v>0</v>
      </c>
      <c r="K543" s="43" t="s">
        <v>33</v>
      </c>
      <c r="L543" s="38">
        <f>L544</f>
        <v>0</v>
      </c>
      <c r="M543" s="38">
        <f t="shared" ref="M543:O543" si="977">M544</f>
        <v>0</v>
      </c>
      <c r="N543" s="38">
        <f t="shared" si="977"/>
        <v>0</v>
      </c>
      <c r="O543" s="38">
        <f t="shared" si="977"/>
        <v>0</v>
      </c>
      <c r="P543" s="43" t="s">
        <v>33</v>
      </c>
      <c r="Q543" s="57"/>
    </row>
    <row r="544" spans="1:17" s="1" customFormat="1" ht="83.25" x14ac:dyDescent="0.25">
      <c r="A544" s="69" t="s">
        <v>1319</v>
      </c>
      <c r="B544" s="54" t="s">
        <v>586</v>
      </c>
      <c r="C544" s="38">
        <f t="shared" ref="C544" si="978">D544+E544+F544</f>
        <v>0</v>
      </c>
      <c r="D544" s="38">
        <v>0</v>
      </c>
      <c r="E544" s="38">
        <v>0</v>
      </c>
      <c r="F544" s="38">
        <v>0</v>
      </c>
      <c r="G544" s="79">
        <f t="shared" ref="G544" si="979">H544+I544+J544</f>
        <v>0</v>
      </c>
      <c r="H544" s="79">
        <v>0</v>
      </c>
      <c r="I544" s="79">
        <v>0</v>
      </c>
      <c r="J544" s="79">
        <v>0</v>
      </c>
      <c r="K544" s="43" t="s">
        <v>33</v>
      </c>
      <c r="L544" s="38">
        <f t="shared" ref="L544" si="980">M544+N544+O544</f>
        <v>0</v>
      </c>
      <c r="M544" s="38">
        <v>0</v>
      </c>
      <c r="N544" s="38">
        <v>0</v>
      </c>
      <c r="O544" s="38">
        <v>0</v>
      </c>
      <c r="P544" s="43" t="s">
        <v>33</v>
      </c>
      <c r="Q544" s="57" t="s">
        <v>1005</v>
      </c>
    </row>
    <row r="545" spans="1:17" s="1" customFormat="1" ht="54" x14ac:dyDescent="0.25">
      <c r="A545" s="69" t="s">
        <v>1133</v>
      </c>
      <c r="B545" s="46" t="s">
        <v>587</v>
      </c>
      <c r="C545" s="40">
        <f>C546+C549+C551</f>
        <v>1600</v>
      </c>
      <c r="D545" s="40">
        <f t="shared" ref="D545:L545" si="981">D546+D549+D551</f>
        <v>1600</v>
      </c>
      <c r="E545" s="40">
        <f t="shared" si="981"/>
        <v>0</v>
      </c>
      <c r="F545" s="40">
        <f t="shared" si="981"/>
        <v>0</v>
      </c>
      <c r="G545" s="76">
        <f t="shared" si="981"/>
        <v>316.31</v>
      </c>
      <c r="H545" s="76">
        <f t="shared" si="981"/>
        <v>316.31</v>
      </c>
      <c r="I545" s="76">
        <f t="shared" si="981"/>
        <v>0</v>
      </c>
      <c r="J545" s="76">
        <f t="shared" si="981"/>
        <v>0</v>
      </c>
      <c r="K545" s="43">
        <f t="shared" si="858"/>
        <v>0.19769375</v>
      </c>
      <c r="L545" s="40">
        <f t="shared" si="981"/>
        <v>316.31</v>
      </c>
      <c r="M545" s="40">
        <f t="shared" ref="M545" si="982">M546+M549+M551</f>
        <v>316.31</v>
      </c>
      <c r="N545" s="40">
        <f t="shared" ref="N545" si="983">N546+N549+N551</f>
        <v>0</v>
      </c>
      <c r="O545" s="40">
        <f t="shared" ref="O545" si="984">O546+O549+O551</f>
        <v>0</v>
      </c>
      <c r="P545" s="43">
        <f t="shared" si="862"/>
        <v>0.19769375</v>
      </c>
      <c r="Q545" s="57"/>
    </row>
    <row r="546" spans="1:17" s="1" customFormat="1" ht="108" x14ac:dyDescent="0.25">
      <c r="A546" s="69" t="s">
        <v>1136</v>
      </c>
      <c r="B546" s="46" t="s">
        <v>588</v>
      </c>
      <c r="C546" s="40">
        <f>C547+C548</f>
        <v>0</v>
      </c>
      <c r="D546" s="40">
        <f t="shared" ref="D546:J546" si="985">D547+D548</f>
        <v>0</v>
      </c>
      <c r="E546" s="40">
        <f t="shared" si="985"/>
        <v>0</v>
      </c>
      <c r="F546" s="40">
        <f t="shared" si="985"/>
        <v>0</v>
      </c>
      <c r="G546" s="76">
        <f t="shared" si="985"/>
        <v>0</v>
      </c>
      <c r="H546" s="76">
        <f t="shared" si="985"/>
        <v>0</v>
      </c>
      <c r="I546" s="76">
        <f t="shared" si="985"/>
        <v>0</v>
      </c>
      <c r="J546" s="76">
        <f t="shared" si="985"/>
        <v>0</v>
      </c>
      <c r="K546" s="43" t="s">
        <v>33</v>
      </c>
      <c r="L546" s="40">
        <f>L547+L548</f>
        <v>0</v>
      </c>
      <c r="M546" s="40">
        <f t="shared" ref="M546:O546" si="986">M547+M548</f>
        <v>0</v>
      </c>
      <c r="N546" s="40">
        <f t="shared" si="986"/>
        <v>0</v>
      </c>
      <c r="O546" s="40">
        <f t="shared" si="986"/>
        <v>0</v>
      </c>
      <c r="P546" s="43" t="s">
        <v>33</v>
      </c>
      <c r="Q546" s="57"/>
    </row>
    <row r="547" spans="1:17" s="1" customFormat="1" ht="111" x14ac:dyDescent="0.25">
      <c r="A547" s="69" t="s">
        <v>1031</v>
      </c>
      <c r="B547" s="53" t="s">
        <v>589</v>
      </c>
      <c r="C547" s="38">
        <f t="shared" ref="C547" si="987">D547+E547+F547</f>
        <v>0</v>
      </c>
      <c r="D547" s="38">
        <v>0</v>
      </c>
      <c r="E547" s="38">
        <v>0</v>
      </c>
      <c r="F547" s="38">
        <v>0</v>
      </c>
      <c r="G547" s="79">
        <f t="shared" ref="G547" si="988">H547+I547+J547</f>
        <v>0</v>
      </c>
      <c r="H547" s="79">
        <v>0</v>
      </c>
      <c r="I547" s="79">
        <v>0</v>
      </c>
      <c r="J547" s="79">
        <v>0</v>
      </c>
      <c r="K547" s="43" t="s">
        <v>33</v>
      </c>
      <c r="L547" s="38">
        <f t="shared" ref="L547" si="989">M547+N547+O547</f>
        <v>0</v>
      </c>
      <c r="M547" s="38">
        <v>0</v>
      </c>
      <c r="N547" s="38">
        <v>0</v>
      </c>
      <c r="O547" s="38">
        <v>0</v>
      </c>
      <c r="P547" s="43" t="s">
        <v>33</v>
      </c>
      <c r="Q547" s="57"/>
    </row>
    <row r="548" spans="1:17" s="1" customFormat="1" ht="83.25" x14ac:dyDescent="0.25">
      <c r="A548" s="69" t="s">
        <v>1172</v>
      </c>
      <c r="B548" s="53" t="s">
        <v>590</v>
      </c>
      <c r="C548" s="38">
        <f t="shared" ref="C548" si="990">D548+E548+F548</f>
        <v>0</v>
      </c>
      <c r="D548" s="38">
        <v>0</v>
      </c>
      <c r="E548" s="38">
        <v>0</v>
      </c>
      <c r="F548" s="38">
        <v>0</v>
      </c>
      <c r="G548" s="79">
        <f t="shared" ref="G548" si="991">H548+I548+J548</f>
        <v>0</v>
      </c>
      <c r="H548" s="79">
        <v>0</v>
      </c>
      <c r="I548" s="79">
        <v>0</v>
      </c>
      <c r="J548" s="79">
        <v>0</v>
      </c>
      <c r="K548" s="43" t="s">
        <v>33</v>
      </c>
      <c r="L548" s="38">
        <f t="shared" ref="L548" si="992">M548+N548+O548</f>
        <v>0</v>
      </c>
      <c r="M548" s="38">
        <v>0</v>
      </c>
      <c r="N548" s="38">
        <v>0</v>
      </c>
      <c r="O548" s="38">
        <v>0</v>
      </c>
      <c r="P548" s="43" t="s">
        <v>33</v>
      </c>
      <c r="Q548" s="57"/>
    </row>
    <row r="549" spans="1:17" s="1" customFormat="1" ht="54" x14ac:dyDescent="0.25">
      <c r="A549" s="69" t="s">
        <v>1034</v>
      </c>
      <c r="B549" s="46" t="s">
        <v>591</v>
      </c>
      <c r="C549" s="40">
        <f>C550</f>
        <v>1600</v>
      </c>
      <c r="D549" s="40">
        <f t="shared" ref="D549:J549" si="993">D550</f>
        <v>1600</v>
      </c>
      <c r="E549" s="40">
        <f t="shared" si="993"/>
        <v>0</v>
      </c>
      <c r="F549" s="40">
        <f t="shared" si="993"/>
        <v>0</v>
      </c>
      <c r="G549" s="76">
        <f t="shared" si="993"/>
        <v>316.31</v>
      </c>
      <c r="H549" s="76">
        <f t="shared" si="993"/>
        <v>316.31</v>
      </c>
      <c r="I549" s="76">
        <f t="shared" si="993"/>
        <v>0</v>
      </c>
      <c r="J549" s="76">
        <f t="shared" si="993"/>
        <v>0</v>
      </c>
      <c r="K549" s="43">
        <f t="shared" si="858"/>
        <v>0.19769375</v>
      </c>
      <c r="L549" s="40">
        <f>L550</f>
        <v>316.31</v>
      </c>
      <c r="M549" s="40">
        <f t="shared" ref="M549:O549" si="994">M550</f>
        <v>316.31</v>
      </c>
      <c r="N549" s="40">
        <f t="shared" si="994"/>
        <v>0</v>
      </c>
      <c r="O549" s="40">
        <f t="shared" si="994"/>
        <v>0</v>
      </c>
      <c r="P549" s="43">
        <f t="shared" si="862"/>
        <v>0.19769375</v>
      </c>
      <c r="Q549" s="57"/>
    </row>
    <row r="550" spans="1:17" s="1" customFormat="1" ht="138.75" x14ac:dyDescent="0.25">
      <c r="A550" s="69" t="s">
        <v>1035</v>
      </c>
      <c r="B550" s="53" t="s">
        <v>592</v>
      </c>
      <c r="C550" s="38">
        <f t="shared" ref="C550" si="995">D550+E550+F550</f>
        <v>1600</v>
      </c>
      <c r="D550" s="38">
        <v>1600</v>
      </c>
      <c r="E550" s="38">
        <v>0</v>
      </c>
      <c r="F550" s="38">
        <v>0</v>
      </c>
      <c r="G550" s="79">
        <f t="shared" ref="G550" si="996">H550+I550+J550</f>
        <v>316.31</v>
      </c>
      <c r="H550" s="79">
        <v>316.31</v>
      </c>
      <c r="I550" s="79">
        <v>0</v>
      </c>
      <c r="J550" s="79">
        <v>0</v>
      </c>
      <c r="K550" s="43">
        <f t="shared" si="858"/>
        <v>0.19769375</v>
      </c>
      <c r="L550" s="38">
        <f t="shared" ref="L550" si="997">M550+N550+O550</f>
        <v>316.31</v>
      </c>
      <c r="M550" s="38">
        <v>316.31</v>
      </c>
      <c r="N550" s="38">
        <v>0</v>
      </c>
      <c r="O550" s="38">
        <v>0</v>
      </c>
      <c r="P550" s="43">
        <f t="shared" si="862"/>
        <v>0.19769375</v>
      </c>
      <c r="Q550" s="57" t="s">
        <v>1004</v>
      </c>
    </row>
    <row r="551" spans="1:17" s="1" customFormat="1" ht="81" x14ac:dyDescent="0.25">
      <c r="A551" s="69" t="s">
        <v>1137</v>
      </c>
      <c r="B551" s="46" t="s">
        <v>593</v>
      </c>
      <c r="C551" s="40">
        <f>C552</f>
        <v>0</v>
      </c>
      <c r="D551" s="40">
        <f t="shared" ref="D551:J551" si="998">D552</f>
        <v>0</v>
      </c>
      <c r="E551" s="40">
        <f t="shared" si="998"/>
        <v>0</v>
      </c>
      <c r="F551" s="40">
        <f t="shared" si="998"/>
        <v>0</v>
      </c>
      <c r="G551" s="76">
        <f t="shared" si="998"/>
        <v>0</v>
      </c>
      <c r="H551" s="76">
        <f t="shared" si="998"/>
        <v>0</v>
      </c>
      <c r="I551" s="76">
        <f t="shared" si="998"/>
        <v>0</v>
      </c>
      <c r="J551" s="76">
        <f t="shared" si="998"/>
        <v>0</v>
      </c>
      <c r="K551" s="43" t="s">
        <v>33</v>
      </c>
      <c r="L551" s="40">
        <f>L552</f>
        <v>0</v>
      </c>
      <c r="M551" s="40">
        <f t="shared" ref="M551:O551" si="999">M552</f>
        <v>0</v>
      </c>
      <c r="N551" s="40">
        <f t="shared" si="999"/>
        <v>0</v>
      </c>
      <c r="O551" s="40">
        <f t="shared" si="999"/>
        <v>0</v>
      </c>
      <c r="P551" s="43" t="s">
        <v>33</v>
      </c>
      <c r="Q551" s="57"/>
    </row>
    <row r="552" spans="1:17" s="1" customFormat="1" ht="83.25" x14ac:dyDescent="0.25">
      <c r="A552" s="69" t="s">
        <v>1058</v>
      </c>
      <c r="B552" s="53" t="s">
        <v>594</v>
      </c>
      <c r="C552" s="38">
        <f t="shared" ref="C552" si="1000">D552+E552+F552</f>
        <v>0</v>
      </c>
      <c r="D552" s="38">
        <v>0</v>
      </c>
      <c r="E552" s="38">
        <v>0</v>
      </c>
      <c r="F552" s="38">
        <v>0</v>
      </c>
      <c r="G552" s="79">
        <f t="shared" ref="G552" si="1001">H552+I552+J552</f>
        <v>0</v>
      </c>
      <c r="H552" s="79">
        <v>0</v>
      </c>
      <c r="I552" s="79">
        <v>0</v>
      </c>
      <c r="J552" s="79">
        <v>0</v>
      </c>
      <c r="K552" s="43" t="s">
        <v>33</v>
      </c>
      <c r="L552" s="38">
        <f t="shared" ref="L552" si="1002">M552+N552+O552</f>
        <v>0</v>
      </c>
      <c r="M552" s="38">
        <v>0</v>
      </c>
      <c r="N552" s="38">
        <v>0</v>
      </c>
      <c r="O552" s="38">
        <v>0</v>
      </c>
      <c r="P552" s="43" t="s">
        <v>33</v>
      </c>
      <c r="Q552" s="57"/>
    </row>
    <row r="553" spans="1:17" s="1" customFormat="1" ht="54" x14ac:dyDescent="0.25">
      <c r="A553" s="69" t="s">
        <v>1060</v>
      </c>
      <c r="B553" s="46" t="s">
        <v>177</v>
      </c>
      <c r="C553" s="40">
        <f>C554</f>
        <v>632</v>
      </c>
      <c r="D553" s="40">
        <f t="shared" ref="D553:O554" si="1003">D554</f>
        <v>0</v>
      </c>
      <c r="E553" s="40">
        <f t="shared" si="1003"/>
        <v>632</v>
      </c>
      <c r="F553" s="40">
        <f t="shared" si="1003"/>
        <v>0</v>
      </c>
      <c r="G553" s="76">
        <f t="shared" si="1003"/>
        <v>632</v>
      </c>
      <c r="H553" s="76">
        <f t="shared" si="1003"/>
        <v>0</v>
      </c>
      <c r="I553" s="76">
        <f t="shared" si="1003"/>
        <v>632</v>
      </c>
      <c r="J553" s="76">
        <f t="shared" si="1003"/>
        <v>0</v>
      </c>
      <c r="K553" s="43">
        <f t="shared" si="858"/>
        <v>1</v>
      </c>
      <c r="L553" s="40">
        <f t="shared" si="1003"/>
        <v>632</v>
      </c>
      <c r="M553" s="40">
        <f t="shared" si="1003"/>
        <v>0</v>
      </c>
      <c r="N553" s="40">
        <f t="shared" si="1003"/>
        <v>632</v>
      </c>
      <c r="O553" s="40">
        <f t="shared" si="1003"/>
        <v>0</v>
      </c>
      <c r="P553" s="43">
        <f t="shared" si="862"/>
        <v>1</v>
      </c>
      <c r="Q553" s="57"/>
    </row>
    <row r="554" spans="1:17" s="1" customFormat="1" ht="81" x14ac:dyDescent="0.25">
      <c r="A554" s="69" t="s">
        <v>1136</v>
      </c>
      <c r="B554" s="46" t="s">
        <v>178</v>
      </c>
      <c r="C554" s="40">
        <f>C555</f>
        <v>632</v>
      </c>
      <c r="D554" s="40">
        <f t="shared" si="1003"/>
        <v>0</v>
      </c>
      <c r="E554" s="40">
        <f t="shared" si="1003"/>
        <v>632</v>
      </c>
      <c r="F554" s="40">
        <f t="shared" si="1003"/>
        <v>0</v>
      </c>
      <c r="G554" s="76">
        <f t="shared" si="1003"/>
        <v>632</v>
      </c>
      <c r="H554" s="76">
        <f t="shared" si="1003"/>
        <v>0</v>
      </c>
      <c r="I554" s="76">
        <f t="shared" si="1003"/>
        <v>632</v>
      </c>
      <c r="J554" s="76">
        <f t="shared" si="1003"/>
        <v>0</v>
      </c>
      <c r="K554" s="43">
        <f t="shared" si="858"/>
        <v>1</v>
      </c>
      <c r="L554" s="40">
        <f t="shared" si="1003"/>
        <v>632</v>
      </c>
      <c r="M554" s="40">
        <f t="shared" si="1003"/>
        <v>0</v>
      </c>
      <c r="N554" s="40">
        <f t="shared" si="1003"/>
        <v>632</v>
      </c>
      <c r="O554" s="40">
        <f t="shared" si="1003"/>
        <v>0</v>
      </c>
      <c r="P554" s="43">
        <f t="shared" si="862"/>
        <v>1</v>
      </c>
      <c r="Q554" s="57"/>
    </row>
    <row r="555" spans="1:17" s="1" customFormat="1" ht="111" x14ac:dyDescent="0.25">
      <c r="A555" s="69" t="s">
        <v>1030</v>
      </c>
      <c r="B555" s="53" t="s">
        <v>595</v>
      </c>
      <c r="C555" s="38">
        <f t="shared" ref="C555" si="1004">D555+E555+F555</f>
        <v>632</v>
      </c>
      <c r="D555" s="38">
        <v>0</v>
      </c>
      <c r="E555" s="38">
        <v>632</v>
      </c>
      <c r="F555" s="38">
        <v>0</v>
      </c>
      <c r="G555" s="79">
        <f t="shared" ref="G555" si="1005">H555+I555+J555</f>
        <v>632</v>
      </c>
      <c r="H555" s="79">
        <v>0</v>
      </c>
      <c r="I555" s="79">
        <v>632</v>
      </c>
      <c r="J555" s="79">
        <v>0</v>
      </c>
      <c r="K555" s="43">
        <f t="shared" si="858"/>
        <v>1</v>
      </c>
      <c r="L555" s="38">
        <f t="shared" ref="L555" si="1006">M555+N555+O555</f>
        <v>632</v>
      </c>
      <c r="M555" s="38">
        <v>0</v>
      </c>
      <c r="N555" s="38">
        <v>632</v>
      </c>
      <c r="O555" s="38">
        <v>0</v>
      </c>
      <c r="P555" s="43">
        <f t="shared" si="862"/>
        <v>1</v>
      </c>
      <c r="Q555" s="57"/>
    </row>
    <row r="556" spans="1:17" s="1" customFormat="1" ht="67.5" customHeight="1" x14ac:dyDescent="0.25">
      <c r="A556" s="22" t="s">
        <v>16</v>
      </c>
      <c r="B556" s="58" t="s">
        <v>61</v>
      </c>
      <c r="C556" s="35">
        <f>C557+C571+C588+C595</f>
        <v>1793.5</v>
      </c>
      <c r="D556" s="35">
        <f t="shared" ref="D556:L556" si="1007">D557+D571+D588+D595</f>
        <v>293.5</v>
      </c>
      <c r="E556" s="35">
        <f t="shared" si="1007"/>
        <v>0</v>
      </c>
      <c r="F556" s="35">
        <f t="shared" si="1007"/>
        <v>1500</v>
      </c>
      <c r="G556" s="35">
        <f t="shared" si="1007"/>
        <v>1560.8</v>
      </c>
      <c r="H556" s="35">
        <f t="shared" si="1007"/>
        <v>60.8</v>
      </c>
      <c r="I556" s="35">
        <f t="shared" si="1007"/>
        <v>0</v>
      </c>
      <c r="J556" s="35">
        <f t="shared" si="1007"/>
        <v>1500</v>
      </c>
      <c r="K556" s="42">
        <f t="shared" si="7"/>
        <v>0.87025369389461948</v>
      </c>
      <c r="L556" s="35">
        <f t="shared" si="1007"/>
        <v>1560.8</v>
      </c>
      <c r="M556" s="35">
        <f t="shared" ref="M556" si="1008">M557+M571+M588+M595</f>
        <v>60.8</v>
      </c>
      <c r="N556" s="35">
        <f t="shared" ref="N556" si="1009">N557+N571+N588+N595</f>
        <v>0</v>
      </c>
      <c r="O556" s="35">
        <f t="shared" ref="O556" si="1010">O557+O571+O588+O595</f>
        <v>1500</v>
      </c>
      <c r="P556" s="42">
        <f t="shared" si="3"/>
        <v>0.87025369389461948</v>
      </c>
      <c r="Q556" s="63"/>
    </row>
    <row r="557" spans="1:17" s="1" customFormat="1" ht="33" x14ac:dyDescent="0.25">
      <c r="A557" s="69" t="s">
        <v>6</v>
      </c>
      <c r="B557" s="46" t="s">
        <v>596</v>
      </c>
      <c r="C557" s="40">
        <f>C558+C564</f>
        <v>0</v>
      </c>
      <c r="D557" s="40">
        <f t="shared" ref="D557:L557" si="1011">D558+D564</f>
        <v>0</v>
      </c>
      <c r="E557" s="40">
        <f t="shared" si="1011"/>
        <v>0</v>
      </c>
      <c r="F557" s="40">
        <f t="shared" si="1011"/>
        <v>0</v>
      </c>
      <c r="G557" s="76">
        <f t="shared" si="1011"/>
        <v>0</v>
      </c>
      <c r="H557" s="76">
        <f t="shared" si="1011"/>
        <v>0</v>
      </c>
      <c r="I557" s="76">
        <f t="shared" si="1011"/>
        <v>0</v>
      </c>
      <c r="J557" s="76">
        <f t="shared" si="1011"/>
        <v>0</v>
      </c>
      <c r="K557" s="43" t="s">
        <v>33</v>
      </c>
      <c r="L557" s="40">
        <f t="shared" si="1011"/>
        <v>0</v>
      </c>
      <c r="M557" s="40">
        <f t="shared" ref="M557" si="1012">M558+M564</f>
        <v>0</v>
      </c>
      <c r="N557" s="40">
        <f t="shared" ref="N557" si="1013">N558+N564</f>
        <v>0</v>
      </c>
      <c r="O557" s="40">
        <f t="shared" ref="O557" si="1014">O558+O564</f>
        <v>0</v>
      </c>
      <c r="P557" s="43" t="s">
        <v>33</v>
      </c>
      <c r="Q557" s="57"/>
    </row>
    <row r="558" spans="1:17" s="1" customFormat="1" ht="108" x14ac:dyDescent="0.25">
      <c r="A558" s="69" t="s">
        <v>1034</v>
      </c>
      <c r="B558" s="46" t="s">
        <v>597</v>
      </c>
      <c r="C558" s="40">
        <f>C559+C560+C561+C562+C563</f>
        <v>0</v>
      </c>
      <c r="D558" s="40">
        <f t="shared" ref="D558:L558" si="1015">D559+D560+D561+D562+D563</f>
        <v>0</v>
      </c>
      <c r="E558" s="40">
        <f t="shared" si="1015"/>
        <v>0</v>
      </c>
      <c r="F558" s="40">
        <f t="shared" si="1015"/>
        <v>0</v>
      </c>
      <c r="G558" s="76">
        <f t="shared" si="1015"/>
        <v>0</v>
      </c>
      <c r="H558" s="76">
        <f t="shared" si="1015"/>
        <v>0</v>
      </c>
      <c r="I558" s="76">
        <f t="shared" si="1015"/>
        <v>0</v>
      </c>
      <c r="J558" s="76">
        <f t="shared" si="1015"/>
        <v>0</v>
      </c>
      <c r="K558" s="43" t="s">
        <v>33</v>
      </c>
      <c r="L558" s="40">
        <f t="shared" si="1015"/>
        <v>0</v>
      </c>
      <c r="M558" s="40">
        <f t="shared" ref="M558" si="1016">M559+M560+M561+M562+M563</f>
        <v>0</v>
      </c>
      <c r="N558" s="40">
        <f t="shared" ref="N558" si="1017">N559+N560+N561+N562+N563</f>
        <v>0</v>
      </c>
      <c r="O558" s="40">
        <f t="shared" ref="O558" si="1018">O559+O560+O561+O562+O563</f>
        <v>0</v>
      </c>
      <c r="P558" s="43" t="s">
        <v>33</v>
      </c>
      <c r="Q558" s="57"/>
    </row>
    <row r="559" spans="1:17" s="1" customFormat="1" ht="83.25" x14ac:dyDescent="0.25">
      <c r="A559" s="69" t="s">
        <v>1035</v>
      </c>
      <c r="B559" s="53" t="s">
        <v>598</v>
      </c>
      <c r="C559" s="38">
        <f t="shared" ref="C559" si="1019">D559+E559+F559</f>
        <v>0</v>
      </c>
      <c r="D559" s="38">
        <v>0</v>
      </c>
      <c r="E559" s="38">
        <v>0</v>
      </c>
      <c r="F559" s="38">
        <v>0</v>
      </c>
      <c r="G559" s="79">
        <f t="shared" ref="G559" si="1020">H559+I559+J559</f>
        <v>0</v>
      </c>
      <c r="H559" s="79">
        <v>0</v>
      </c>
      <c r="I559" s="79">
        <v>0</v>
      </c>
      <c r="J559" s="79">
        <v>0</v>
      </c>
      <c r="K559" s="43" t="s">
        <v>33</v>
      </c>
      <c r="L559" s="38">
        <f t="shared" ref="L559" si="1021">M559+N559+O559</f>
        <v>0</v>
      </c>
      <c r="M559" s="38">
        <v>0</v>
      </c>
      <c r="N559" s="38">
        <v>0</v>
      </c>
      <c r="O559" s="38">
        <v>0</v>
      </c>
      <c r="P559" s="43" t="s">
        <v>33</v>
      </c>
      <c r="Q559" s="57"/>
    </row>
    <row r="560" spans="1:17" s="1" customFormat="1" ht="111" x14ac:dyDescent="0.25">
      <c r="A560" s="69" t="s">
        <v>1036</v>
      </c>
      <c r="B560" s="53" t="s">
        <v>599</v>
      </c>
      <c r="C560" s="38">
        <f t="shared" ref="C560" si="1022">D560+E560+F560</f>
        <v>0</v>
      </c>
      <c r="D560" s="38">
        <v>0</v>
      </c>
      <c r="E560" s="38">
        <v>0</v>
      </c>
      <c r="F560" s="38">
        <v>0</v>
      </c>
      <c r="G560" s="79">
        <f t="shared" ref="G560" si="1023">H560+I560+J560</f>
        <v>0</v>
      </c>
      <c r="H560" s="79">
        <v>0</v>
      </c>
      <c r="I560" s="79">
        <v>0</v>
      </c>
      <c r="J560" s="79">
        <v>0</v>
      </c>
      <c r="K560" s="43" t="s">
        <v>33</v>
      </c>
      <c r="L560" s="38">
        <f t="shared" ref="L560" si="1024">M560+N560+O560</f>
        <v>0</v>
      </c>
      <c r="M560" s="38">
        <v>0</v>
      </c>
      <c r="N560" s="38">
        <v>0</v>
      </c>
      <c r="O560" s="38">
        <v>0</v>
      </c>
      <c r="P560" s="43" t="s">
        <v>33</v>
      </c>
      <c r="Q560" s="57"/>
    </row>
    <row r="561" spans="1:17" s="1" customFormat="1" ht="111" x14ac:dyDescent="0.25">
      <c r="A561" s="69" t="s">
        <v>1038</v>
      </c>
      <c r="B561" s="53" t="s">
        <v>600</v>
      </c>
      <c r="C561" s="38">
        <f t="shared" ref="C561" si="1025">D561+E561+F561</f>
        <v>0</v>
      </c>
      <c r="D561" s="38">
        <v>0</v>
      </c>
      <c r="E561" s="38">
        <v>0</v>
      </c>
      <c r="F561" s="38">
        <v>0</v>
      </c>
      <c r="G561" s="79">
        <f t="shared" ref="G561" si="1026">H561+I561+J561</f>
        <v>0</v>
      </c>
      <c r="H561" s="79">
        <v>0</v>
      </c>
      <c r="I561" s="79">
        <v>0</v>
      </c>
      <c r="J561" s="79">
        <v>0</v>
      </c>
      <c r="K561" s="43" t="s">
        <v>33</v>
      </c>
      <c r="L561" s="38">
        <f t="shared" ref="L561" si="1027">M561+N561+O561</f>
        <v>0</v>
      </c>
      <c r="M561" s="38">
        <v>0</v>
      </c>
      <c r="N561" s="38">
        <v>0</v>
      </c>
      <c r="O561" s="38">
        <v>0</v>
      </c>
      <c r="P561" s="43" t="s">
        <v>33</v>
      </c>
      <c r="Q561" s="57"/>
    </row>
    <row r="562" spans="1:17" s="1" customFormat="1" ht="111" x14ac:dyDescent="0.25">
      <c r="A562" s="69" t="s">
        <v>1044</v>
      </c>
      <c r="B562" s="53" t="s">
        <v>601</v>
      </c>
      <c r="C562" s="38">
        <f t="shared" ref="C562" si="1028">D562+E562+F562</f>
        <v>0</v>
      </c>
      <c r="D562" s="38">
        <v>0</v>
      </c>
      <c r="E562" s="38">
        <v>0</v>
      </c>
      <c r="F562" s="38">
        <v>0</v>
      </c>
      <c r="G562" s="79">
        <f t="shared" ref="G562" si="1029">H562+I562+J562</f>
        <v>0</v>
      </c>
      <c r="H562" s="79">
        <v>0</v>
      </c>
      <c r="I562" s="79">
        <v>0</v>
      </c>
      <c r="J562" s="79">
        <v>0</v>
      </c>
      <c r="K562" s="43" t="s">
        <v>33</v>
      </c>
      <c r="L562" s="38">
        <f t="shared" ref="L562" si="1030">M562+N562+O562</f>
        <v>0</v>
      </c>
      <c r="M562" s="38">
        <v>0</v>
      </c>
      <c r="N562" s="38">
        <v>0</v>
      </c>
      <c r="O562" s="38">
        <v>0</v>
      </c>
      <c r="P562" s="43" t="s">
        <v>33</v>
      </c>
      <c r="Q562" s="57"/>
    </row>
    <row r="563" spans="1:17" s="1" customFormat="1" ht="166.5" x14ac:dyDescent="0.25">
      <c r="A563" s="69" t="s">
        <v>1046</v>
      </c>
      <c r="B563" s="53" t="s">
        <v>602</v>
      </c>
      <c r="C563" s="38">
        <f t="shared" ref="C563" si="1031">D563+E563+F563</f>
        <v>0</v>
      </c>
      <c r="D563" s="38">
        <v>0</v>
      </c>
      <c r="E563" s="38">
        <v>0</v>
      </c>
      <c r="F563" s="38">
        <v>0</v>
      </c>
      <c r="G563" s="79">
        <f t="shared" ref="G563" si="1032">H563+I563+J563</f>
        <v>0</v>
      </c>
      <c r="H563" s="79">
        <v>0</v>
      </c>
      <c r="I563" s="79">
        <v>0</v>
      </c>
      <c r="J563" s="79">
        <v>0</v>
      </c>
      <c r="K563" s="43" t="s">
        <v>33</v>
      </c>
      <c r="L563" s="38">
        <f t="shared" ref="L563" si="1033">M563+N563+O563</f>
        <v>0</v>
      </c>
      <c r="M563" s="38">
        <v>0</v>
      </c>
      <c r="N563" s="38">
        <v>0</v>
      </c>
      <c r="O563" s="38">
        <v>0</v>
      </c>
      <c r="P563" s="43" t="s">
        <v>33</v>
      </c>
      <c r="Q563" s="57"/>
    </row>
    <row r="564" spans="1:17" s="1" customFormat="1" ht="81" x14ac:dyDescent="0.25">
      <c r="A564" s="69" t="s">
        <v>1187</v>
      </c>
      <c r="B564" s="46" t="s">
        <v>603</v>
      </c>
      <c r="C564" s="40">
        <f>C565+C566+C567+C568+C569+C570</f>
        <v>0</v>
      </c>
      <c r="D564" s="40">
        <f t="shared" ref="D564:L564" si="1034">D565+D566+D567+D568+D569+D570</f>
        <v>0</v>
      </c>
      <c r="E564" s="40">
        <f t="shared" si="1034"/>
        <v>0</v>
      </c>
      <c r="F564" s="40">
        <f t="shared" si="1034"/>
        <v>0</v>
      </c>
      <c r="G564" s="76">
        <f t="shared" si="1034"/>
        <v>0</v>
      </c>
      <c r="H564" s="76">
        <f t="shared" si="1034"/>
        <v>0</v>
      </c>
      <c r="I564" s="76">
        <f t="shared" si="1034"/>
        <v>0</v>
      </c>
      <c r="J564" s="76">
        <f t="shared" si="1034"/>
        <v>0</v>
      </c>
      <c r="K564" s="43" t="s">
        <v>33</v>
      </c>
      <c r="L564" s="40">
        <f t="shared" si="1034"/>
        <v>0</v>
      </c>
      <c r="M564" s="40">
        <f t="shared" ref="M564" si="1035">M565+M566+M567+M568+M569+M570</f>
        <v>0</v>
      </c>
      <c r="N564" s="40">
        <f t="shared" ref="N564" si="1036">N565+N566+N567+N568+N569+N570</f>
        <v>0</v>
      </c>
      <c r="O564" s="40">
        <f t="shared" ref="O564" si="1037">O565+O566+O567+O568+O569+O570</f>
        <v>0</v>
      </c>
      <c r="P564" s="66" t="s">
        <v>33</v>
      </c>
      <c r="Q564" s="57"/>
    </row>
    <row r="565" spans="1:17" s="1" customFormat="1" ht="83.25" x14ac:dyDescent="0.25">
      <c r="A565" s="69" t="s">
        <v>1099</v>
      </c>
      <c r="B565" s="53" t="s">
        <v>604</v>
      </c>
      <c r="C565" s="38">
        <f t="shared" ref="C565" si="1038">D565+E565+F565</f>
        <v>0</v>
      </c>
      <c r="D565" s="38">
        <v>0</v>
      </c>
      <c r="E565" s="38">
        <v>0</v>
      </c>
      <c r="F565" s="38">
        <v>0</v>
      </c>
      <c r="G565" s="79">
        <f t="shared" ref="G565" si="1039">H565+I565+J565</f>
        <v>0</v>
      </c>
      <c r="H565" s="79">
        <v>0</v>
      </c>
      <c r="I565" s="79">
        <v>0</v>
      </c>
      <c r="J565" s="79">
        <v>0</v>
      </c>
      <c r="K565" s="43" t="s">
        <v>33</v>
      </c>
      <c r="L565" s="38">
        <f t="shared" ref="L565" si="1040">M565+N565+O565</f>
        <v>0</v>
      </c>
      <c r="M565" s="38">
        <v>0</v>
      </c>
      <c r="N565" s="38">
        <v>0</v>
      </c>
      <c r="O565" s="38">
        <v>0</v>
      </c>
      <c r="P565" s="43" t="s">
        <v>33</v>
      </c>
      <c r="Q565" s="57"/>
    </row>
    <row r="566" spans="1:17" s="1" customFormat="1" ht="111" x14ac:dyDescent="0.25">
      <c r="A566" s="69" t="s">
        <v>1189</v>
      </c>
      <c r="B566" s="53" t="s">
        <v>605</v>
      </c>
      <c r="C566" s="38">
        <f t="shared" ref="C566" si="1041">D566+E566+F566</f>
        <v>0</v>
      </c>
      <c r="D566" s="38">
        <v>0</v>
      </c>
      <c r="E566" s="38">
        <v>0</v>
      </c>
      <c r="F566" s="38">
        <v>0</v>
      </c>
      <c r="G566" s="79">
        <f t="shared" ref="G566" si="1042">H566+I566+J566</f>
        <v>0</v>
      </c>
      <c r="H566" s="79">
        <v>0</v>
      </c>
      <c r="I566" s="79">
        <v>0</v>
      </c>
      <c r="J566" s="79">
        <v>0</v>
      </c>
      <c r="K566" s="43" t="s">
        <v>33</v>
      </c>
      <c r="L566" s="38">
        <f t="shared" ref="L566" si="1043">M566+N566+O566</f>
        <v>0</v>
      </c>
      <c r="M566" s="38">
        <v>0</v>
      </c>
      <c r="N566" s="38">
        <v>0</v>
      </c>
      <c r="O566" s="38">
        <v>0</v>
      </c>
      <c r="P566" s="43" t="s">
        <v>33</v>
      </c>
      <c r="Q566" s="57"/>
    </row>
    <row r="567" spans="1:17" s="1" customFormat="1" ht="55.5" x14ac:dyDescent="0.25">
      <c r="A567" s="69" t="s">
        <v>1190</v>
      </c>
      <c r="B567" s="53" t="s">
        <v>606</v>
      </c>
      <c r="C567" s="38">
        <f t="shared" ref="C567" si="1044">D567+E567+F567</f>
        <v>0</v>
      </c>
      <c r="D567" s="38">
        <v>0</v>
      </c>
      <c r="E567" s="38">
        <v>0</v>
      </c>
      <c r="F567" s="38">
        <v>0</v>
      </c>
      <c r="G567" s="79">
        <f t="shared" ref="G567" si="1045">H567+I567+J567</f>
        <v>0</v>
      </c>
      <c r="H567" s="79">
        <v>0</v>
      </c>
      <c r="I567" s="79">
        <v>0</v>
      </c>
      <c r="J567" s="79">
        <v>0</v>
      </c>
      <c r="K567" s="43" t="s">
        <v>33</v>
      </c>
      <c r="L567" s="38">
        <f t="shared" ref="L567" si="1046">M567+N567+O567</f>
        <v>0</v>
      </c>
      <c r="M567" s="38">
        <v>0</v>
      </c>
      <c r="N567" s="38">
        <v>0</v>
      </c>
      <c r="O567" s="38">
        <v>0</v>
      </c>
      <c r="P567" s="43" t="s">
        <v>33</v>
      </c>
      <c r="Q567" s="57"/>
    </row>
    <row r="568" spans="1:17" s="1" customFormat="1" ht="55.5" x14ac:dyDescent="0.25">
      <c r="A568" s="69" t="s">
        <v>1209</v>
      </c>
      <c r="B568" s="53" t="s">
        <v>607</v>
      </c>
      <c r="C568" s="38">
        <f t="shared" ref="C568" si="1047">D568+E568+F568</f>
        <v>0</v>
      </c>
      <c r="D568" s="38">
        <v>0</v>
      </c>
      <c r="E568" s="38">
        <v>0</v>
      </c>
      <c r="F568" s="38">
        <v>0</v>
      </c>
      <c r="G568" s="79">
        <f t="shared" ref="G568" si="1048">H568+I568+J568</f>
        <v>0</v>
      </c>
      <c r="H568" s="79">
        <v>0</v>
      </c>
      <c r="I568" s="79">
        <v>0</v>
      </c>
      <c r="J568" s="79">
        <v>0</v>
      </c>
      <c r="K568" s="43" t="s">
        <v>33</v>
      </c>
      <c r="L568" s="38">
        <f t="shared" ref="L568" si="1049">M568+N568+O568</f>
        <v>0</v>
      </c>
      <c r="M568" s="38">
        <v>0</v>
      </c>
      <c r="N568" s="38">
        <v>0</v>
      </c>
      <c r="O568" s="38">
        <v>0</v>
      </c>
      <c r="P568" s="43" t="s">
        <v>33</v>
      </c>
      <c r="Q568" s="57"/>
    </row>
    <row r="569" spans="1:17" s="1" customFormat="1" ht="83.25" x14ac:dyDescent="0.25">
      <c r="A569" s="69" t="s">
        <v>1191</v>
      </c>
      <c r="B569" s="53" t="s">
        <v>608</v>
      </c>
      <c r="C569" s="38">
        <f t="shared" ref="C569" si="1050">D569+E569+F569</f>
        <v>0</v>
      </c>
      <c r="D569" s="38">
        <v>0</v>
      </c>
      <c r="E569" s="38">
        <v>0</v>
      </c>
      <c r="F569" s="38">
        <v>0</v>
      </c>
      <c r="G569" s="79">
        <f t="shared" ref="G569" si="1051">H569+I569+J569</f>
        <v>0</v>
      </c>
      <c r="H569" s="79">
        <v>0</v>
      </c>
      <c r="I569" s="79">
        <v>0</v>
      </c>
      <c r="J569" s="79">
        <v>0</v>
      </c>
      <c r="K569" s="43" t="s">
        <v>33</v>
      </c>
      <c r="L569" s="38">
        <f t="shared" ref="L569" si="1052">M569+N569+O569</f>
        <v>0</v>
      </c>
      <c r="M569" s="38">
        <v>0</v>
      </c>
      <c r="N569" s="38">
        <v>0</v>
      </c>
      <c r="O569" s="38">
        <v>0</v>
      </c>
      <c r="P569" s="43" t="s">
        <v>33</v>
      </c>
      <c r="Q569" s="57"/>
    </row>
    <row r="570" spans="1:17" s="1" customFormat="1" ht="55.5" x14ac:dyDescent="0.25">
      <c r="A570" s="69" t="s">
        <v>1192</v>
      </c>
      <c r="B570" s="53" t="s">
        <v>609</v>
      </c>
      <c r="C570" s="38">
        <f t="shared" ref="C570" si="1053">D570+E570+F570</f>
        <v>0</v>
      </c>
      <c r="D570" s="38">
        <v>0</v>
      </c>
      <c r="E570" s="38">
        <v>0</v>
      </c>
      <c r="F570" s="38">
        <v>0</v>
      </c>
      <c r="G570" s="79">
        <f t="shared" ref="G570" si="1054">H570+I570+J570</f>
        <v>0</v>
      </c>
      <c r="H570" s="79">
        <v>0</v>
      </c>
      <c r="I570" s="79">
        <v>0</v>
      </c>
      <c r="J570" s="79">
        <v>0</v>
      </c>
      <c r="K570" s="43" t="s">
        <v>33</v>
      </c>
      <c r="L570" s="38">
        <f t="shared" ref="L570" si="1055">M570+N570+O570</f>
        <v>0</v>
      </c>
      <c r="M570" s="38">
        <v>0</v>
      </c>
      <c r="N570" s="38">
        <v>0</v>
      </c>
      <c r="O570" s="38">
        <v>0</v>
      </c>
      <c r="P570" s="43" t="s">
        <v>33</v>
      </c>
      <c r="Q570" s="57"/>
    </row>
    <row r="571" spans="1:17" s="1" customFormat="1" ht="33" x14ac:dyDescent="0.25">
      <c r="A571" s="69" t="s">
        <v>23</v>
      </c>
      <c r="B571" s="46" t="s">
        <v>610</v>
      </c>
      <c r="C571" s="40">
        <f>C572+C574+C579+C582</f>
        <v>0</v>
      </c>
      <c r="D571" s="40">
        <f t="shared" ref="D571:L571" si="1056">D572+D574+D579+D582</f>
        <v>0</v>
      </c>
      <c r="E571" s="40">
        <f t="shared" si="1056"/>
        <v>0</v>
      </c>
      <c r="F571" s="40">
        <f t="shared" si="1056"/>
        <v>0</v>
      </c>
      <c r="G571" s="76">
        <f t="shared" si="1056"/>
        <v>0</v>
      </c>
      <c r="H571" s="76">
        <f t="shared" si="1056"/>
        <v>0</v>
      </c>
      <c r="I571" s="76">
        <f t="shared" si="1056"/>
        <v>0</v>
      </c>
      <c r="J571" s="76">
        <f t="shared" si="1056"/>
        <v>0</v>
      </c>
      <c r="K571" s="43" t="s">
        <v>33</v>
      </c>
      <c r="L571" s="40">
        <f t="shared" si="1056"/>
        <v>0</v>
      </c>
      <c r="M571" s="40">
        <f t="shared" ref="M571" si="1057">M572+M574+M579+M582</f>
        <v>0</v>
      </c>
      <c r="N571" s="40">
        <f t="shared" ref="N571" si="1058">N572+N574+N579+N582</f>
        <v>0</v>
      </c>
      <c r="O571" s="40">
        <f t="shared" ref="O571" si="1059">O572+O574+O579+O582</f>
        <v>0</v>
      </c>
      <c r="P571" s="43" t="s">
        <v>33</v>
      </c>
      <c r="Q571" s="57"/>
    </row>
    <row r="572" spans="1:17" s="1" customFormat="1" ht="108" x14ac:dyDescent="0.25">
      <c r="A572" s="69" t="s">
        <v>1136</v>
      </c>
      <c r="B572" s="46" t="s">
        <v>611</v>
      </c>
      <c r="C572" s="40">
        <f>C573</f>
        <v>0</v>
      </c>
      <c r="D572" s="40">
        <f t="shared" ref="D572:L572" si="1060">D573</f>
        <v>0</v>
      </c>
      <c r="E572" s="40">
        <f t="shared" si="1060"/>
        <v>0</v>
      </c>
      <c r="F572" s="40">
        <f t="shared" si="1060"/>
        <v>0</v>
      </c>
      <c r="G572" s="76">
        <f t="shared" si="1060"/>
        <v>0</v>
      </c>
      <c r="H572" s="76">
        <f t="shared" si="1060"/>
        <v>0</v>
      </c>
      <c r="I572" s="76">
        <f t="shared" si="1060"/>
        <v>0</v>
      </c>
      <c r="J572" s="76">
        <f t="shared" si="1060"/>
        <v>0</v>
      </c>
      <c r="K572" s="43" t="s">
        <v>33</v>
      </c>
      <c r="L572" s="40">
        <f t="shared" si="1060"/>
        <v>0</v>
      </c>
      <c r="M572" s="40">
        <f t="shared" ref="M572" si="1061">M573</f>
        <v>0</v>
      </c>
      <c r="N572" s="40">
        <f t="shared" ref="N572" si="1062">N573</f>
        <v>0</v>
      </c>
      <c r="O572" s="40">
        <f t="shared" ref="O572" si="1063">O573</f>
        <v>0</v>
      </c>
      <c r="P572" s="43" t="s">
        <v>33</v>
      </c>
      <c r="Q572" s="57"/>
    </row>
    <row r="573" spans="1:17" s="1" customFormat="1" ht="83.25" x14ac:dyDescent="0.25">
      <c r="A573" s="69" t="s">
        <v>1030</v>
      </c>
      <c r="B573" s="53" t="s">
        <v>612</v>
      </c>
      <c r="C573" s="38">
        <f t="shared" ref="C573" si="1064">D573+E573+F573</f>
        <v>0</v>
      </c>
      <c r="D573" s="38">
        <v>0</v>
      </c>
      <c r="E573" s="38">
        <v>0</v>
      </c>
      <c r="F573" s="38">
        <v>0</v>
      </c>
      <c r="G573" s="79">
        <f t="shared" ref="G573" si="1065">H573+I573+J573</f>
        <v>0</v>
      </c>
      <c r="H573" s="79">
        <v>0</v>
      </c>
      <c r="I573" s="79">
        <v>0</v>
      </c>
      <c r="J573" s="79">
        <v>0</v>
      </c>
      <c r="K573" s="43" t="s">
        <v>33</v>
      </c>
      <c r="L573" s="38">
        <f>M573+N573+O573</f>
        <v>0</v>
      </c>
      <c r="M573" s="38">
        <v>0</v>
      </c>
      <c r="N573" s="38">
        <v>0</v>
      </c>
      <c r="O573" s="38">
        <v>0</v>
      </c>
      <c r="P573" s="43" t="s">
        <v>33</v>
      </c>
      <c r="Q573" s="57"/>
    </row>
    <row r="574" spans="1:17" s="1" customFormat="1" ht="81" x14ac:dyDescent="0.25">
      <c r="A574" s="69" t="s">
        <v>1034</v>
      </c>
      <c r="B574" s="46" t="s">
        <v>613</v>
      </c>
      <c r="C574" s="40">
        <f>C575+C576+C577+C578</f>
        <v>0</v>
      </c>
      <c r="D574" s="40">
        <f t="shared" ref="D574:L574" si="1066">D575+D576+D577+D578</f>
        <v>0</v>
      </c>
      <c r="E574" s="40">
        <f t="shared" si="1066"/>
        <v>0</v>
      </c>
      <c r="F574" s="40">
        <f t="shared" si="1066"/>
        <v>0</v>
      </c>
      <c r="G574" s="76">
        <f t="shared" si="1066"/>
        <v>0</v>
      </c>
      <c r="H574" s="76">
        <f t="shared" si="1066"/>
        <v>0</v>
      </c>
      <c r="I574" s="76">
        <f t="shared" si="1066"/>
        <v>0</v>
      </c>
      <c r="J574" s="76">
        <f t="shared" si="1066"/>
        <v>0</v>
      </c>
      <c r="K574" s="43" t="s">
        <v>33</v>
      </c>
      <c r="L574" s="40">
        <f t="shared" si="1066"/>
        <v>0</v>
      </c>
      <c r="M574" s="40">
        <f t="shared" ref="M574" si="1067">M575+M576+M577+M578</f>
        <v>0</v>
      </c>
      <c r="N574" s="40">
        <f t="shared" ref="N574" si="1068">N575+N576+N577+N578</f>
        <v>0</v>
      </c>
      <c r="O574" s="40">
        <f t="shared" ref="O574" si="1069">O575+O576+O577+O578</f>
        <v>0</v>
      </c>
      <c r="P574" s="43" t="s">
        <v>33</v>
      </c>
      <c r="Q574" s="57"/>
    </row>
    <row r="575" spans="1:17" s="1" customFormat="1" ht="166.5" x14ac:dyDescent="0.25">
      <c r="A575" s="69" t="s">
        <v>1035</v>
      </c>
      <c r="B575" s="53" t="s">
        <v>614</v>
      </c>
      <c r="C575" s="38">
        <f t="shared" ref="C575" si="1070">D575+E575+F575</f>
        <v>0</v>
      </c>
      <c r="D575" s="38">
        <v>0</v>
      </c>
      <c r="E575" s="38">
        <v>0</v>
      </c>
      <c r="F575" s="38">
        <v>0</v>
      </c>
      <c r="G575" s="79">
        <f t="shared" ref="G575" si="1071">H575+I575+J575</f>
        <v>0</v>
      </c>
      <c r="H575" s="79">
        <v>0</v>
      </c>
      <c r="I575" s="79">
        <v>0</v>
      </c>
      <c r="J575" s="79">
        <v>0</v>
      </c>
      <c r="K575" s="43" t="s">
        <v>33</v>
      </c>
      <c r="L575" s="38">
        <f t="shared" ref="L575" si="1072">M575+N575+O575</f>
        <v>0</v>
      </c>
      <c r="M575" s="38">
        <v>0</v>
      </c>
      <c r="N575" s="38">
        <v>0</v>
      </c>
      <c r="O575" s="38">
        <v>0</v>
      </c>
      <c r="P575" s="43" t="s">
        <v>33</v>
      </c>
      <c r="Q575" s="57"/>
    </row>
    <row r="576" spans="1:17" s="1" customFormat="1" ht="55.5" x14ac:dyDescent="0.25">
      <c r="A576" s="69" t="s">
        <v>1036</v>
      </c>
      <c r="B576" s="53" t="s">
        <v>615</v>
      </c>
      <c r="C576" s="38">
        <f t="shared" ref="C576" si="1073">D576+E576+F576</f>
        <v>0</v>
      </c>
      <c r="D576" s="38">
        <v>0</v>
      </c>
      <c r="E576" s="38">
        <v>0</v>
      </c>
      <c r="F576" s="38">
        <v>0</v>
      </c>
      <c r="G576" s="79">
        <f t="shared" ref="G576" si="1074">H576+I576+J576</f>
        <v>0</v>
      </c>
      <c r="H576" s="79">
        <v>0</v>
      </c>
      <c r="I576" s="79">
        <v>0</v>
      </c>
      <c r="J576" s="79">
        <v>0</v>
      </c>
      <c r="K576" s="43" t="s">
        <v>33</v>
      </c>
      <c r="L576" s="38">
        <f t="shared" ref="L576" si="1075">M576+N576+O576</f>
        <v>0</v>
      </c>
      <c r="M576" s="38">
        <v>0</v>
      </c>
      <c r="N576" s="38">
        <v>0</v>
      </c>
      <c r="O576" s="38">
        <v>0</v>
      </c>
      <c r="P576" s="43" t="s">
        <v>33</v>
      </c>
      <c r="Q576" s="57"/>
    </row>
    <row r="577" spans="1:17" s="1" customFormat="1" ht="55.5" x14ac:dyDescent="0.25">
      <c r="A577" s="69" t="s">
        <v>1037</v>
      </c>
      <c r="B577" s="53" t="s">
        <v>616</v>
      </c>
      <c r="C577" s="38">
        <f t="shared" ref="C577" si="1076">D577+E577+F577</f>
        <v>0</v>
      </c>
      <c r="D577" s="38">
        <v>0</v>
      </c>
      <c r="E577" s="38">
        <v>0</v>
      </c>
      <c r="F577" s="38">
        <v>0</v>
      </c>
      <c r="G577" s="79">
        <f t="shared" ref="G577" si="1077">H577+I577+J577</f>
        <v>0</v>
      </c>
      <c r="H577" s="79">
        <v>0</v>
      </c>
      <c r="I577" s="79">
        <v>0</v>
      </c>
      <c r="J577" s="79">
        <v>0</v>
      </c>
      <c r="K577" s="43" t="s">
        <v>33</v>
      </c>
      <c r="L577" s="38">
        <f t="shared" ref="L577" si="1078">M577+N577+O577</f>
        <v>0</v>
      </c>
      <c r="M577" s="38">
        <v>0</v>
      </c>
      <c r="N577" s="38">
        <v>0</v>
      </c>
      <c r="O577" s="38">
        <v>0</v>
      </c>
      <c r="P577" s="43" t="s">
        <v>33</v>
      </c>
      <c r="Q577" s="57"/>
    </row>
    <row r="578" spans="1:17" s="1" customFormat="1" ht="55.5" x14ac:dyDescent="0.25">
      <c r="A578" s="69" t="s">
        <v>1038</v>
      </c>
      <c r="B578" s="53" t="s">
        <v>617</v>
      </c>
      <c r="C578" s="38">
        <f t="shared" ref="C578" si="1079">D578+E578+F578</f>
        <v>0</v>
      </c>
      <c r="D578" s="38">
        <v>0</v>
      </c>
      <c r="E578" s="38">
        <v>0</v>
      </c>
      <c r="F578" s="38">
        <v>0</v>
      </c>
      <c r="G578" s="79">
        <f t="shared" ref="G578" si="1080">H578+I578+J578</f>
        <v>0</v>
      </c>
      <c r="H578" s="79">
        <v>0</v>
      </c>
      <c r="I578" s="79">
        <v>0</v>
      </c>
      <c r="J578" s="79">
        <v>0</v>
      </c>
      <c r="K578" s="43" t="s">
        <v>33</v>
      </c>
      <c r="L578" s="38">
        <f t="shared" ref="L578" si="1081">M578+N578+O578</f>
        <v>0</v>
      </c>
      <c r="M578" s="38">
        <v>0</v>
      </c>
      <c r="N578" s="38">
        <v>0</v>
      </c>
      <c r="O578" s="38">
        <v>0</v>
      </c>
      <c r="P578" s="43" t="s">
        <v>33</v>
      </c>
      <c r="Q578" s="57"/>
    </row>
    <row r="579" spans="1:17" s="1" customFormat="1" ht="162" x14ac:dyDescent="0.25">
      <c r="A579" s="69" t="s">
        <v>1137</v>
      </c>
      <c r="B579" s="46" t="s">
        <v>618</v>
      </c>
      <c r="C579" s="40">
        <f>C580+C581</f>
        <v>0</v>
      </c>
      <c r="D579" s="40">
        <f t="shared" ref="D579:J579" si="1082">D580+D581</f>
        <v>0</v>
      </c>
      <c r="E579" s="40">
        <f t="shared" si="1082"/>
        <v>0</v>
      </c>
      <c r="F579" s="40">
        <f t="shared" si="1082"/>
        <v>0</v>
      </c>
      <c r="G579" s="76">
        <f t="shared" si="1082"/>
        <v>0</v>
      </c>
      <c r="H579" s="76">
        <f t="shared" si="1082"/>
        <v>0</v>
      </c>
      <c r="I579" s="76">
        <f t="shared" si="1082"/>
        <v>0</v>
      </c>
      <c r="J579" s="76">
        <f t="shared" si="1082"/>
        <v>0</v>
      </c>
      <c r="K579" s="43" t="s">
        <v>33</v>
      </c>
      <c r="L579" s="40">
        <f>L580+L581</f>
        <v>0</v>
      </c>
      <c r="M579" s="40">
        <f t="shared" ref="M579:O579" si="1083">M580+M581</f>
        <v>0</v>
      </c>
      <c r="N579" s="40">
        <f t="shared" si="1083"/>
        <v>0</v>
      </c>
      <c r="O579" s="40">
        <f t="shared" si="1083"/>
        <v>0</v>
      </c>
      <c r="P579" s="43" t="s">
        <v>33</v>
      </c>
      <c r="Q579" s="57"/>
    </row>
    <row r="580" spans="1:17" s="1" customFormat="1" ht="249.75" x14ac:dyDescent="0.25">
      <c r="A580" s="69" t="s">
        <v>1058</v>
      </c>
      <c r="B580" s="53" t="s">
        <v>619</v>
      </c>
      <c r="C580" s="38">
        <f t="shared" ref="C580" si="1084">D580+E580+F580</f>
        <v>0</v>
      </c>
      <c r="D580" s="38">
        <v>0</v>
      </c>
      <c r="E580" s="38">
        <v>0</v>
      </c>
      <c r="F580" s="38">
        <v>0</v>
      </c>
      <c r="G580" s="79">
        <f t="shared" ref="G580" si="1085">H580+I580+J580</f>
        <v>0</v>
      </c>
      <c r="H580" s="79">
        <v>0</v>
      </c>
      <c r="I580" s="79">
        <v>0</v>
      </c>
      <c r="J580" s="79">
        <v>0</v>
      </c>
      <c r="K580" s="43" t="s">
        <v>33</v>
      </c>
      <c r="L580" s="38">
        <f t="shared" ref="L580" si="1086">M580+N580+O580</f>
        <v>0</v>
      </c>
      <c r="M580" s="38">
        <v>0</v>
      </c>
      <c r="N580" s="38">
        <v>0</v>
      </c>
      <c r="O580" s="38">
        <v>0</v>
      </c>
      <c r="P580" s="43" t="s">
        <v>33</v>
      </c>
      <c r="Q580" s="57"/>
    </row>
    <row r="581" spans="1:17" s="1" customFormat="1" ht="360.75" x14ac:dyDescent="0.25">
      <c r="A581" s="69" t="s">
        <v>1059</v>
      </c>
      <c r="B581" s="53" t="s">
        <v>620</v>
      </c>
      <c r="C581" s="38">
        <f t="shared" ref="C581" si="1087">D581+E581+F581</f>
        <v>0</v>
      </c>
      <c r="D581" s="38">
        <v>0</v>
      </c>
      <c r="E581" s="38">
        <v>0</v>
      </c>
      <c r="F581" s="38">
        <v>0</v>
      </c>
      <c r="G581" s="79">
        <f t="shared" ref="G581" si="1088">H581+I581+J581</f>
        <v>0</v>
      </c>
      <c r="H581" s="79">
        <v>0</v>
      </c>
      <c r="I581" s="79">
        <v>0</v>
      </c>
      <c r="J581" s="79">
        <v>0</v>
      </c>
      <c r="K581" s="43" t="s">
        <v>33</v>
      </c>
      <c r="L581" s="38">
        <f t="shared" ref="L581" si="1089">M581+N581+O581</f>
        <v>0</v>
      </c>
      <c r="M581" s="38">
        <v>0</v>
      </c>
      <c r="N581" s="38">
        <v>0</v>
      </c>
      <c r="O581" s="38">
        <v>0</v>
      </c>
      <c r="P581" s="43" t="s">
        <v>33</v>
      </c>
      <c r="Q581" s="57"/>
    </row>
    <row r="582" spans="1:17" s="1" customFormat="1" ht="81" x14ac:dyDescent="0.25">
      <c r="A582" s="69" t="s">
        <v>1182</v>
      </c>
      <c r="B582" s="46" t="s">
        <v>621</v>
      </c>
      <c r="C582" s="40">
        <f>C583+C584+C585+C586+C587</f>
        <v>0</v>
      </c>
      <c r="D582" s="40">
        <f t="shared" ref="D582:L582" si="1090">D583+D584+D585+D586+D587</f>
        <v>0</v>
      </c>
      <c r="E582" s="40">
        <f t="shared" si="1090"/>
        <v>0</v>
      </c>
      <c r="F582" s="40">
        <f t="shared" si="1090"/>
        <v>0</v>
      </c>
      <c r="G582" s="76">
        <f t="shared" si="1090"/>
        <v>0</v>
      </c>
      <c r="H582" s="76">
        <f t="shared" si="1090"/>
        <v>0</v>
      </c>
      <c r="I582" s="76">
        <f t="shared" si="1090"/>
        <v>0</v>
      </c>
      <c r="J582" s="76">
        <f t="shared" si="1090"/>
        <v>0</v>
      </c>
      <c r="K582" s="43" t="s">
        <v>33</v>
      </c>
      <c r="L582" s="40">
        <f t="shared" si="1090"/>
        <v>0</v>
      </c>
      <c r="M582" s="40">
        <f t="shared" ref="M582" si="1091">M583+M584+M585+M586+M587</f>
        <v>0</v>
      </c>
      <c r="N582" s="40">
        <f t="shared" ref="N582" si="1092">N583+N584+N585+N586+N587</f>
        <v>0</v>
      </c>
      <c r="O582" s="40">
        <f t="shared" ref="O582" si="1093">O583+O584+O585+O586+O587</f>
        <v>0</v>
      </c>
      <c r="P582" s="43" t="s">
        <v>33</v>
      </c>
      <c r="Q582" s="57"/>
    </row>
    <row r="583" spans="1:17" s="1" customFormat="1" ht="111" x14ac:dyDescent="0.25">
      <c r="A583" s="69" t="s">
        <v>1134</v>
      </c>
      <c r="B583" s="53" t="s">
        <v>622</v>
      </c>
      <c r="C583" s="38">
        <f t="shared" ref="C583" si="1094">D583+E583+F583</f>
        <v>0</v>
      </c>
      <c r="D583" s="38">
        <v>0</v>
      </c>
      <c r="E583" s="38">
        <v>0</v>
      </c>
      <c r="F583" s="38">
        <v>0</v>
      </c>
      <c r="G583" s="79">
        <f t="shared" ref="G583" si="1095">H583+I583+J583</f>
        <v>0</v>
      </c>
      <c r="H583" s="79">
        <v>0</v>
      </c>
      <c r="I583" s="79">
        <v>0</v>
      </c>
      <c r="J583" s="79">
        <v>0</v>
      </c>
      <c r="K583" s="43" t="s">
        <v>33</v>
      </c>
      <c r="L583" s="38">
        <f t="shared" ref="L583" si="1096">M583+N583+O583</f>
        <v>0</v>
      </c>
      <c r="M583" s="38">
        <v>0</v>
      </c>
      <c r="N583" s="38">
        <v>0</v>
      </c>
      <c r="O583" s="38">
        <v>0</v>
      </c>
      <c r="P583" s="43" t="s">
        <v>33</v>
      </c>
      <c r="Q583" s="57"/>
    </row>
    <row r="584" spans="1:17" s="1" customFormat="1" ht="138.75" x14ac:dyDescent="0.25">
      <c r="A584" s="69" t="s">
        <v>1183</v>
      </c>
      <c r="B584" s="53" t="s">
        <v>623</v>
      </c>
      <c r="C584" s="38">
        <f t="shared" ref="C584" si="1097">D584+E584+F584</f>
        <v>0</v>
      </c>
      <c r="D584" s="38">
        <v>0</v>
      </c>
      <c r="E584" s="38">
        <v>0</v>
      </c>
      <c r="F584" s="38">
        <v>0</v>
      </c>
      <c r="G584" s="79">
        <f t="shared" ref="G584" si="1098">H584+I584+J584</f>
        <v>0</v>
      </c>
      <c r="H584" s="79">
        <v>0</v>
      </c>
      <c r="I584" s="79">
        <v>0</v>
      </c>
      <c r="J584" s="79">
        <v>0</v>
      </c>
      <c r="K584" s="43" t="s">
        <v>33</v>
      </c>
      <c r="L584" s="38">
        <f t="shared" ref="L584" si="1099">M584+N584+O584</f>
        <v>0</v>
      </c>
      <c r="M584" s="38">
        <v>0</v>
      </c>
      <c r="N584" s="38">
        <v>0</v>
      </c>
      <c r="O584" s="38">
        <v>0</v>
      </c>
      <c r="P584" s="43" t="s">
        <v>33</v>
      </c>
      <c r="Q584" s="57"/>
    </row>
    <row r="585" spans="1:17" s="1" customFormat="1" ht="138.75" x14ac:dyDescent="0.25">
      <c r="A585" s="69" t="s">
        <v>1184</v>
      </c>
      <c r="B585" s="53" t="s">
        <v>624</v>
      </c>
      <c r="C585" s="38">
        <f t="shared" ref="C585" si="1100">D585+E585+F585</f>
        <v>0</v>
      </c>
      <c r="D585" s="38">
        <v>0</v>
      </c>
      <c r="E585" s="38">
        <v>0</v>
      </c>
      <c r="F585" s="38">
        <v>0</v>
      </c>
      <c r="G585" s="79">
        <f t="shared" ref="G585" si="1101">H585+I585+J585</f>
        <v>0</v>
      </c>
      <c r="H585" s="79">
        <v>0</v>
      </c>
      <c r="I585" s="79">
        <v>0</v>
      </c>
      <c r="J585" s="79">
        <v>0</v>
      </c>
      <c r="K585" s="43" t="s">
        <v>33</v>
      </c>
      <c r="L585" s="38">
        <f t="shared" ref="L585" si="1102">M585+N585+O585</f>
        <v>0</v>
      </c>
      <c r="M585" s="38">
        <v>0</v>
      </c>
      <c r="N585" s="38">
        <v>0</v>
      </c>
      <c r="O585" s="38">
        <v>0</v>
      </c>
      <c r="P585" s="43" t="s">
        <v>33</v>
      </c>
      <c r="Q585" s="57"/>
    </row>
    <row r="586" spans="1:17" s="1" customFormat="1" ht="138.75" x14ac:dyDescent="0.25">
      <c r="A586" s="69" t="s">
        <v>1185</v>
      </c>
      <c r="B586" s="53" t="s">
        <v>625</v>
      </c>
      <c r="C586" s="38">
        <f t="shared" ref="C586" si="1103">D586+E586+F586</f>
        <v>0</v>
      </c>
      <c r="D586" s="38">
        <v>0</v>
      </c>
      <c r="E586" s="38">
        <v>0</v>
      </c>
      <c r="F586" s="38">
        <v>0</v>
      </c>
      <c r="G586" s="79">
        <f t="shared" ref="G586" si="1104">H586+I586+J586</f>
        <v>0</v>
      </c>
      <c r="H586" s="79">
        <v>0</v>
      </c>
      <c r="I586" s="79">
        <v>0</v>
      </c>
      <c r="J586" s="79">
        <v>0</v>
      </c>
      <c r="K586" s="43" t="s">
        <v>33</v>
      </c>
      <c r="L586" s="38">
        <f t="shared" ref="L586" si="1105">M586+N586+O586</f>
        <v>0</v>
      </c>
      <c r="M586" s="38">
        <v>0</v>
      </c>
      <c r="N586" s="38">
        <v>0</v>
      </c>
      <c r="O586" s="38">
        <v>0</v>
      </c>
      <c r="P586" s="43" t="s">
        <v>33</v>
      </c>
      <c r="Q586" s="57"/>
    </row>
    <row r="587" spans="1:17" s="1" customFormat="1" ht="138.75" x14ac:dyDescent="0.25">
      <c r="A587" s="69" t="s">
        <v>1210</v>
      </c>
      <c r="B587" s="53" t="s">
        <v>626</v>
      </c>
      <c r="C587" s="38">
        <f t="shared" ref="C587" si="1106">D587+E587+F587</f>
        <v>0</v>
      </c>
      <c r="D587" s="38">
        <v>0</v>
      </c>
      <c r="E587" s="38">
        <v>0</v>
      </c>
      <c r="F587" s="38">
        <v>0</v>
      </c>
      <c r="G587" s="79">
        <f t="shared" ref="G587" si="1107">H587+I587+J587</f>
        <v>0</v>
      </c>
      <c r="H587" s="79">
        <v>0</v>
      </c>
      <c r="I587" s="79">
        <v>0</v>
      </c>
      <c r="J587" s="79">
        <v>0</v>
      </c>
      <c r="K587" s="43" t="s">
        <v>33</v>
      </c>
      <c r="L587" s="38">
        <f t="shared" ref="L587" si="1108">M587+N587+O587</f>
        <v>0</v>
      </c>
      <c r="M587" s="38">
        <v>0</v>
      </c>
      <c r="N587" s="38">
        <v>0</v>
      </c>
      <c r="O587" s="38">
        <v>0</v>
      </c>
      <c r="P587" s="43" t="s">
        <v>33</v>
      </c>
      <c r="Q587" s="57"/>
    </row>
    <row r="588" spans="1:17" s="1" customFormat="1" ht="54" x14ac:dyDescent="0.25">
      <c r="A588" s="69" t="s">
        <v>1142</v>
      </c>
      <c r="B588" s="46" t="s">
        <v>627</v>
      </c>
      <c r="C588" s="40">
        <f>C589+C591</f>
        <v>0</v>
      </c>
      <c r="D588" s="40">
        <f t="shared" ref="D588:L588" si="1109">D589+D591</f>
        <v>0</v>
      </c>
      <c r="E588" s="40">
        <f t="shared" si="1109"/>
        <v>0</v>
      </c>
      <c r="F588" s="40">
        <f t="shared" si="1109"/>
        <v>0</v>
      </c>
      <c r="G588" s="76">
        <f t="shared" si="1109"/>
        <v>0</v>
      </c>
      <c r="H588" s="76">
        <f t="shared" si="1109"/>
        <v>0</v>
      </c>
      <c r="I588" s="76">
        <f t="shared" si="1109"/>
        <v>0</v>
      </c>
      <c r="J588" s="76">
        <f t="shared" si="1109"/>
        <v>0</v>
      </c>
      <c r="K588" s="43" t="s">
        <v>33</v>
      </c>
      <c r="L588" s="40">
        <f t="shared" si="1109"/>
        <v>0</v>
      </c>
      <c r="M588" s="40">
        <f t="shared" ref="M588" si="1110">M589+M591</f>
        <v>0</v>
      </c>
      <c r="N588" s="40">
        <f t="shared" ref="N588" si="1111">N589+N591</f>
        <v>0</v>
      </c>
      <c r="O588" s="40">
        <f t="shared" ref="O588" si="1112">O589+O591</f>
        <v>0</v>
      </c>
      <c r="P588" s="43" t="s">
        <v>33</v>
      </c>
      <c r="Q588" s="57"/>
    </row>
    <row r="589" spans="1:17" s="1" customFormat="1" ht="54" x14ac:dyDescent="0.25">
      <c r="A589" s="69" t="s">
        <v>1060</v>
      </c>
      <c r="B589" s="46" t="s">
        <v>628</v>
      </c>
      <c r="C589" s="40">
        <f>C590</f>
        <v>0</v>
      </c>
      <c r="D589" s="40">
        <f t="shared" ref="D589:J589" si="1113">D590</f>
        <v>0</v>
      </c>
      <c r="E589" s="40">
        <f t="shared" si="1113"/>
        <v>0</v>
      </c>
      <c r="F589" s="40">
        <f t="shared" si="1113"/>
        <v>0</v>
      </c>
      <c r="G589" s="76">
        <f t="shared" si="1113"/>
        <v>0</v>
      </c>
      <c r="H589" s="76">
        <f t="shared" si="1113"/>
        <v>0</v>
      </c>
      <c r="I589" s="76">
        <f t="shared" si="1113"/>
        <v>0</v>
      </c>
      <c r="J589" s="76">
        <f t="shared" si="1113"/>
        <v>0</v>
      </c>
      <c r="K589" s="43" t="s">
        <v>33</v>
      </c>
      <c r="L589" s="40">
        <f>L590</f>
        <v>0</v>
      </c>
      <c r="M589" s="40">
        <f t="shared" ref="M589:O589" si="1114">M590</f>
        <v>0</v>
      </c>
      <c r="N589" s="40">
        <f t="shared" si="1114"/>
        <v>0</v>
      </c>
      <c r="O589" s="40">
        <f t="shared" si="1114"/>
        <v>0</v>
      </c>
      <c r="P589" s="43" t="s">
        <v>33</v>
      </c>
      <c r="Q589" s="57"/>
    </row>
    <row r="590" spans="1:17" s="1" customFormat="1" ht="83.25" x14ac:dyDescent="0.25">
      <c r="A590" s="69" t="s">
        <v>1211</v>
      </c>
      <c r="B590" s="53" t="s">
        <v>629</v>
      </c>
      <c r="C590" s="38">
        <f t="shared" ref="C590" si="1115">D590+E590+F590</f>
        <v>0</v>
      </c>
      <c r="D590" s="38">
        <v>0</v>
      </c>
      <c r="E590" s="38">
        <v>0</v>
      </c>
      <c r="F590" s="38">
        <v>0</v>
      </c>
      <c r="G590" s="79">
        <f t="shared" ref="G590" si="1116">H590+I590+J590</f>
        <v>0</v>
      </c>
      <c r="H590" s="79">
        <v>0</v>
      </c>
      <c r="I590" s="79">
        <v>0</v>
      </c>
      <c r="J590" s="79">
        <v>0</v>
      </c>
      <c r="K590" s="43" t="s">
        <v>33</v>
      </c>
      <c r="L590" s="38">
        <f t="shared" ref="L590" si="1117">M590+N590+O590</f>
        <v>0</v>
      </c>
      <c r="M590" s="38">
        <v>0</v>
      </c>
      <c r="N590" s="38">
        <v>0</v>
      </c>
      <c r="O590" s="38">
        <v>0</v>
      </c>
      <c r="P590" s="43" t="s">
        <v>33</v>
      </c>
      <c r="Q590" s="57"/>
    </row>
    <row r="591" spans="1:17" s="1" customFormat="1" ht="108" x14ac:dyDescent="0.25">
      <c r="A591" s="69" t="s">
        <v>1034</v>
      </c>
      <c r="B591" s="46" t="s">
        <v>630</v>
      </c>
      <c r="C591" s="40">
        <f>C592+C593+C594</f>
        <v>0</v>
      </c>
      <c r="D591" s="40">
        <f t="shared" ref="D591:L591" si="1118">D592+D593+D594</f>
        <v>0</v>
      </c>
      <c r="E591" s="40">
        <f t="shared" si="1118"/>
        <v>0</v>
      </c>
      <c r="F591" s="40">
        <f t="shared" si="1118"/>
        <v>0</v>
      </c>
      <c r="G591" s="76">
        <f t="shared" si="1118"/>
        <v>0</v>
      </c>
      <c r="H591" s="76">
        <f t="shared" si="1118"/>
        <v>0</v>
      </c>
      <c r="I591" s="76">
        <f t="shared" si="1118"/>
        <v>0</v>
      </c>
      <c r="J591" s="76">
        <f t="shared" si="1118"/>
        <v>0</v>
      </c>
      <c r="K591" s="43" t="s">
        <v>33</v>
      </c>
      <c r="L591" s="40">
        <f t="shared" si="1118"/>
        <v>0</v>
      </c>
      <c r="M591" s="40">
        <f t="shared" ref="M591" si="1119">M592+M593+M594</f>
        <v>0</v>
      </c>
      <c r="N591" s="40">
        <f t="shared" ref="N591" si="1120">N592+N593+N594</f>
        <v>0</v>
      </c>
      <c r="O591" s="40">
        <f t="shared" ref="O591" si="1121">O592+O593+O594</f>
        <v>0</v>
      </c>
      <c r="P591" s="43" t="s">
        <v>33</v>
      </c>
      <c r="Q591" s="57"/>
    </row>
    <row r="592" spans="1:17" s="1" customFormat="1" ht="138.75" x14ac:dyDescent="0.25">
      <c r="A592" s="69" t="s">
        <v>1035</v>
      </c>
      <c r="B592" s="53" t="s">
        <v>631</v>
      </c>
      <c r="C592" s="38">
        <f t="shared" ref="C592" si="1122">D592+E592+F592</f>
        <v>0</v>
      </c>
      <c r="D592" s="38">
        <v>0</v>
      </c>
      <c r="E592" s="38">
        <v>0</v>
      </c>
      <c r="F592" s="38">
        <v>0</v>
      </c>
      <c r="G592" s="79">
        <f t="shared" ref="G592" si="1123">H592+I592+J592</f>
        <v>0</v>
      </c>
      <c r="H592" s="79">
        <v>0</v>
      </c>
      <c r="I592" s="79">
        <v>0</v>
      </c>
      <c r="J592" s="79">
        <v>0</v>
      </c>
      <c r="K592" s="43" t="s">
        <v>33</v>
      </c>
      <c r="L592" s="38">
        <f t="shared" ref="L592" si="1124">M592+N592+O592</f>
        <v>0</v>
      </c>
      <c r="M592" s="38">
        <v>0</v>
      </c>
      <c r="N592" s="38">
        <v>0</v>
      </c>
      <c r="O592" s="38">
        <v>0</v>
      </c>
      <c r="P592" s="43" t="s">
        <v>33</v>
      </c>
      <c r="Q592" s="57"/>
    </row>
    <row r="593" spans="1:17" s="1" customFormat="1" ht="166.5" x14ac:dyDescent="0.25">
      <c r="A593" s="69" t="s">
        <v>1036</v>
      </c>
      <c r="B593" s="53" t="s">
        <v>632</v>
      </c>
      <c r="C593" s="38">
        <f t="shared" ref="C593" si="1125">D593+E593+F593</f>
        <v>0</v>
      </c>
      <c r="D593" s="38">
        <v>0</v>
      </c>
      <c r="E593" s="38">
        <v>0</v>
      </c>
      <c r="F593" s="38">
        <v>0</v>
      </c>
      <c r="G593" s="79">
        <f t="shared" ref="G593" si="1126">H593+I593+J593</f>
        <v>0</v>
      </c>
      <c r="H593" s="79">
        <v>0</v>
      </c>
      <c r="I593" s="79">
        <v>0</v>
      </c>
      <c r="J593" s="79">
        <v>0</v>
      </c>
      <c r="K593" s="43" t="s">
        <v>33</v>
      </c>
      <c r="L593" s="38">
        <f t="shared" ref="L593" si="1127">M593+N593+O593</f>
        <v>0</v>
      </c>
      <c r="M593" s="38">
        <v>0</v>
      </c>
      <c r="N593" s="38">
        <v>0</v>
      </c>
      <c r="O593" s="38">
        <v>0</v>
      </c>
      <c r="P593" s="43" t="s">
        <v>33</v>
      </c>
      <c r="Q593" s="57"/>
    </row>
    <row r="594" spans="1:17" s="1" customFormat="1" ht="409.5" x14ac:dyDescent="0.25">
      <c r="A594" s="69" t="s">
        <v>1037</v>
      </c>
      <c r="B594" s="59" t="s">
        <v>633</v>
      </c>
      <c r="C594" s="38">
        <f t="shared" ref="C594" si="1128">D594+E594+F594</f>
        <v>0</v>
      </c>
      <c r="D594" s="38">
        <v>0</v>
      </c>
      <c r="E594" s="38">
        <v>0</v>
      </c>
      <c r="F594" s="38">
        <v>0</v>
      </c>
      <c r="G594" s="79">
        <f t="shared" ref="G594" si="1129">H594+I594+J594</f>
        <v>0</v>
      </c>
      <c r="H594" s="79">
        <v>0</v>
      </c>
      <c r="I594" s="79">
        <v>0</v>
      </c>
      <c r="J594" s="79">
        <v>0</v>
      </c>
      <c r="K594" s="43" t="s">
        <v>33</v>
      </c>
      <c r="L594" s="38">
        <f t="shared" ref="L594" si="1130">M594+N594+O594</f>
        <v>0</v>
      </c>
      <c r="M594" s="38">
        <v>0</v>
      </c>
      <c r="N594" s="38">
        <v>0</v>
      </c>
      <c r="O594" s="38">
        <v>0</v>
      </c>
      <c r="P594" s="43" t="s">
        <v>33</v>
      </c>
      <c r="Q594" s="57"/>
    </row>
    <row r="595" spans="1:17" s="1" customFormat="1" ht="108" x14ac:dyDescent="0.25">
      <c r="A595" s="69" t="s">
        <v>1133</v>
      </c>
      <c r="B595" s="46" t="s">
        <v>634</v>
      </c>
      <c r="C595" s="40">
        <f>C596+C603+C605+C607+C610</f>
        <v>1793.5</v>
      </c>
      <c r="D595" s="40">
        <f t="shared" ref="D595:L595" si="1131">D596+D603+D605+D607+D610</f>
        <v>293.5</v>
      </c>
      <c r="E595" s="40">
        <f t="shared" si="1131"/>
        <v>0</v>
      </c>
      <c r="F595" s="40">
        <f t="shared" si="1131"/>
        <v>1500</v>
      </c>
      <c r="G595" s="76">
        <f t="shared" si="1131"/>
        <v>1560.8</v>
      </c>
      <c r="H595" s="76">
        <f t="shared" si="1131"/>
        <v>60.8</v>
      </c>
      <c r="I595" s="76">
        <f t="shared" si="1131"/>
        <v>0</v>
      </c>
      <c r="J595" s="76">
        <f t="shared" si="1131"/>
        <v>1500</v>
      </c>
      <c r="K595" s="43">
        <f t="shared" si="7"/>
        <v>0.87025369389461948</v>
      </c>
      <c r="L595" s="40">
        <f t="shared" si="1131"/>
        <v>1560.8</v>
      </c>
      <c r="M595" s="40">
        <f t="shared" ref="M595" si="1132">M596+M603+M605+M607+M610</f>
        <v>60.8</v>
      </c>
      <c r="N595" s="40">
        <f t="shared" ref="N595" si="1133">N596+N603+N605+N607+N610</f>
        <v>0</v>
      </c>
      <c r="O595" s="40">
        <f t="shared" ref="O595" si="1134">O596+O603+O605+O607+O610</f>
        <v>1500</v>
      </c>
      <c r="P595" s="43">
        <f t="shared" si="3"/>
        <v>0.87025369389461948</v>
      </c>
      <c r="Q595" s="57"/>
    </row>
    <row r="596" spans="1:17" s="1" customFormat="1" ht="108" x14ac:dyDescent="0.25">
      <c r="A596" s="69" t="s">
        <v>1136</v>
      </c>
      <c r="B596" s="46" t="s">
        <v>635</v>
      </c>
      <c r="C596" s="40">
        <f>C597+C598+C599+C600+C601+C602</f>
        <v>1793.5</v>
      </c>
      <c r="D596" s="40">
        <f t="shared" ref="D596:L596" si="1135">D597+D598+D599+D600+D601+D602</f>
        <v>293.5</v>
      </c>
      <c r="E596" s="40">
        <f t="shared" si="1135"/>
        <v>0</v>
      </c>
      <c r="F596" s="40">
        <f t="shared" si="1135"/>
        <v>1500</v>
      </c>
      <c r="G596" s="76">
        <f t="shared" si="1135"/>
        <v>1560.8</v>
      </c>
      <c r="H596" s="76">
        <f t="shared" si="1135"/>
        <v>60.8</v>
      </c>
      <c r="I596" s="76">
        <f t="shared" si="1135"/>
        <v>0</v>
      </c>
      <c r="J596" s="76">
        <f t="shared" si="1135"/>
        <v>1500</v>
      </c>
      <c r="K596" s="43">
        <f t="shared" si="7"/>
        <v>0.87025369389461948</v>
      </c>
      <c r="L596" s="40">
        <f t="shared" si="1135"/>
        <v>1560.8</v>
      </c>
      <c r="M596" s="40">
        <f t="shared" ref="M596" si="1136">M597+M598+M599+M600+M601+M602</f>
        <v>60.8</v>
      </c>
      <c r="N596" s="40">
        <f t="shared" ref="N596" si="1137">N597+N598+N599+N600+N601+N602</f>
        <v>0</v>
      </c>
      <c r="O596" s="40">
        <f t="shared" ref="O596" si="1138">O597+O598+O599+O600+O601+O602</f>
        <v>1500</v>
      </c>
      <c r="P596" s="43">
        <f t="shared" si="3"/>
        <v>0.87025369389461948</v>
      </c>
      <c r="Q596" s="57"/>
    </row>
    <row r="597" spans="1:17" s="1" customFormat="1" ht="83.25" x14ac:dyDescent="0.25">
      <c r="A597" s="69" t="s">
        <v>1030</v>
      </c>
      <c r="B597" s="53" t="s">
        <v>636</v>
      </c>
      <c r="C597" s="38">
        <f t="shared" ref="C597" si="1139">D597+E597+F597</f>
        <v>1500</v>
      </c>
      <c r="D597" s="38">
        <v>0</v>
      </c>
      <c r="E597" s="38">
        <v>0</v>
      </c>
      <c r="F597" s="38">
        <v>1500</v>
      </c>
      <c r="G597" s="79">
        <f t="shared" ref="G597" si="1140">H597+I597+J597</f>
        <v>1500</v>
      </c>
      <c r="H597" s="79">
        <v>0</v>
      </c>
      <c r="I597" s="79">
        <v>0</v>
      </c>
      <c r="J597" s="79">
        <v>1500</v>
      </c>
      <c r="K597" s="43">
        <f t="shared" si="7"/>
        <v>1</v>
      </c>
      <c r="L597" s="38">
        <f t="shared" ref="L597" si="1141">M597+N597+O597</f>
        <v>1500</v>
      </c>
      <c r="M597" s="38">
        <v>0</v>
      </c>
      <c r="N597" s="38">
        <v>0</v>
      </c>
      <c r="O597" s="38">
        <v>1500</v>
      </c>
      <c r="P597" s="43">
        <f t="shared" si="3"/>
        <v>1</v>
      </c>
      <c r="Q597" s="57"/>
    </row>
    <row r="598" spans="1:17" s="1" customFormat="1" ht="138.75" x14ac:dyDescent="0.25">
      <c r="A598" s="69" t="s">
        <v>1031</v>
      </c>
      <c r="B598" s="53" t="s">
        <v>637</v>
      </c>
      <c r="C598" s="38">
        <f t="shared" ref="C598" si="1142">D598+E598+F598</f>
        <v>0</v>
      </c>
      <c r="D598" s="38">
        <v>0</v>
      </c>
      <c r="E598" s="38">
        <v>0</v>
      </c>
      <c r="F598" s="38">
        <v>0</v>
      </c>
      <c r="G598" s="79">
        <f t="shared" ref="G598" si="1143">H598+I598+J598</f>
        <v>0</v>
      </c>
      <c r="H598" s="79">
        <v>0</v>
      </c>
      <c r="I598" s="79">
        <v>0</v>
      </c>
      <c r="J598" s="79">
        <v>0</v>
      </c>
      <c r="K598" s="43" t="s">
        <v>33</v>
      </c>
      <c r="L598" s="38">
        <f t="shared" ref="L598" si="1144">M598+N598+O598</f>
        <v>0</v>
      </c>
      <c r="M598" s="38">
        <v>0</v>
      </c>
      <c r="N598" s="38">
        <v>0</v>
      </c>
      <c r="O598" s="38">
        <v>0</v>
      </c>
      <c r="P598" s="43" t="s">
        <v>33</v>
      </c>
      <c r="Q598" s="57"/>
    </row>
    <row r="599" spans="1:17" s="1" customFormat="1" ht="194.25" x14ac:dyDescent="0.25">
      <c r="A599" s="69" t="s">
        <v>1032</v>
      </c>
      <c r="B599" s="53" t="s">
        <v>638</v>
      </c>
      <c r="C599" s="38">
        <f t="shared" ref="C599" si="1145">D599+E599+F599</f>
        <v>0</v>
      </c>
      <c r="D599" s="38">
        <v>0</v>
      </c>
      <c r="E599" s="38">
        <v>0</v>
      </c>
      <c r="F599" s="38">
        <v>0</v>
      </c>
      <c r="G599" s="79">
        <f t="shared" ref="G599" si="1146">H599+I599+J599</f>
        <v>0</v>
      </c>
      <c r="H599" s="79">
        <v>0</v>
      </c>
      <c r="I599" s="79">
        <v>0</v>
      </c>
      <c r="J599" s="79">
        <v>0</v>
      </c>
      <c r="K599" s="43" t="s">
        <v>33</v>
      </c>
      <c r="L599" s="38">
        <f t="shared" ref="L599" si="1147">M599+N599+O599</f>
        <v>0</v>
      </c>
      <c r="M599" s="38">
        <v>0</v>
      </c>
      <c r="N599" s="38">
        <v>0</v>
      </c>
      <c r="O599" s="38">
        <v>0</v>
      </c>
      <c r="P599" s="43" t="s">
        <v>33</v>
      </c>
      <c r="Q599" s="57"/>
    </row>
    <row r="600" spans="1:17" s="1" customFormat="1" ht="166.5" x14ac:dyDescent="0.25">
      <c r="A600" s="69" t="s">
        <v>1033</v>
      </c>
      <c r="B600" s="53" t="s">
        <v>639</v>
      </c>
      <c r="C600" s="38">
        <f t="shared" ref="C600" si="1148">D600+E600+F600</f>
        <v>0</v>
      </c>
      <c r="D600" s="38">
        <v>0</v>
      </c>
      <c r="E600" s="38">
        <v>0</v>
      </c>
      <c r="F600" s="38">
        <v>0</v>
      </c>
      <c r="G600" s="79">
        <f t="shared" ref="G600" si="1149">H600+I600+J600</f>
        <v>0</v>
      </c>
      <c r="H600" s="79">
        <v>0</v>
      </c>
      <c r="I600" s="79">
        <v>0</v>
      </c>
      <c r="J600" s="79">
        <v>0</v>
      </c>
      <c r="K600" s="43" t="s">
        <v>33</v>
      </c>
      <c r="L600" s="38">
        <f t="shared" ref="L600" si="1150">M600+N600+O600</f>
        <v>0</v>
      </c>
      <c r="M600" s="38">
        <v>0</v>
      </c>
      <c r="N600" s="38">
        <v>0</v>
      </c>
      <c r="O600" s="38">
        <v>0</v>
      </c>
      <c r="P600" s="43" t="s">
        <v>33</v>
      </c>
      <c r="Q600" s="57"/>
    </row>
    <row r="601" spans="1:17" s="1" customFormat="1" ht="203.25" customHeight="1" x14ac:dyDescent="0.25">
      <c r="A601" s="69" t="s">
        <v>1061</v>
      </c>
      <c r="B601" s="53" t="s">
        <v>640</v>
      </c>
      <c r="C601" s="38">
        <f t="shared" ref="C601" si="1151">D601+E601+F601</f>
        <v>0</v>
      </c>
      <c r="D601" s="38">
        <v>0</v>
      </c>
      <c r="E601" s="38">
        <v>0</v>
      </c>
      <c r="F601" s="38">
        <v>0</v>
      </c>
      <c r="G601" s="79">
        <f t="shared" ref="G601" si="1152">H601+I601+J601</f>
        <v>0</v>
      </c>
      <c r="H601" s="79">
        <v>0</v>
      </c>
      <c r="I601" s="79">
        <v>0</v>
      </c>
      <c r="J601" s="79">
        <v>0</v>
      </c>
      <c r="K601" s="43" t="s">
        <v>33</v>
      </c>
      <c r="L601" s="38">
        <f t="shared" ref="L601" si="1153">M601+N601+O601</f>
        <v>0</v>
      </c>
      <c r="M601" s="38">
        <v>0</v>
      </c>
      <c r="N601" s="38">
        <v>0</v>
      </c>
      <c r="O601" s="38">
        <v>0</v>
      </c>
      <c r="P601" s="43" t="s">
        <v>33</v>
      </c>
      <c r="Q601" s="57"/>
    </row>
    <row r="602" spans="1:17" s="1" customFormat="1" ht="111" x14ac:dyDescent="0.25">
      <c r="A602" s="69" t="s">
        <v>1062</v>
      </c>
      <c r="B602" s="53" t="s">
        <v>641</v>
      </c>
      <c r="C602" s="38">
        <f t="shared" ref="C602" si="1154">D602+E602+F602</f>
        <v>293.5</v>
      </c>
      <c r="D602" s="38">
        <v>293.5</v>
      </c>
      <c r="E602" s="38">
        <v>0</v>
      </c>
      <c r="F602" s="38">
        <v>0</v>
      </c>
      <c r="G602" s="79">
        <f t="shared" ref="G602" si="1155">H602+I602+J602</f>
        <v>60.8</v>
      </c>
      <c r="H602" s="79">
        <v>60.8</v>
      </c>
      <c r="I602" s="79">
        <v>0</v>
      </c>
      <c r="J602" s="79">
        <v>0</v>
      </c>
      <c r="K602" s="43">
        <f t="shared" ref="K602" si="1156">G602/C602</f>
        <v>0.20715502555366269</v>
      </c>
      <c r="L602" s="38">
        <f t="shared" ref="L602" si="1157">M602+N602+O602</f>
        <v>60.8</v>
      </c>
      <c r="M602" s="38">
        <v>60.8</v>
      </c>
      <c r="N602" s="38">
        <v>0</v>
      </c>
      <c r="O602" s="38">
        <v>0</v>
      </c>
      <c r="P602" s="43">
        <f t="shared" ref="P602" si="1158">L602/C602</f>
        <v>0.20715502555366269</v>
      </c>
      <c r="Q602" s="57" t="s">
        <v>1003</v>
      </c>
    </row>
    <row r="603" spans="1:17" s="1" customFormat="1" ht="108" x14ac:dyDescent="0.25">
      <c r="A603" s="69" t="s">
        <v>1034</v>
      </c>
      <c r="B603" s="46" t="s">
        <v>642</v>
      </c>
      <c r="C603" s="40">
        <f>C604</f>
        <v>0</v>
      </c>
      <c r="D603" s="40">
        <f t="shared" ref="D603:J603" si="1159">D604</f>
        <v>0</v>
      </c>
      <c r="E603" s="40">
        <f t="shared" si="1159"/>
        <v>0</v>
      </c>
      <c r="F603" s="40">
        <f t="shared" si="1159"/>
        <v>0</v>
      </c>
      <c r="G603" s="76">
        <f t="shared" si="1159"/>
        <v>0</v>
      </c>
      <c r="H603" s="76">
        <f t="shared" si="1159"/>
        <v>0</v>
      </c>
      <c r="I603" s="76">
        <f t="shared" si="1159"/>
        <v>0</v>
      </c>
      <c r="J603" s="76">
        <f t="shared" si="1159"/>
        <v>0</v>
      </c>
      <c r="K603" s="43" t="s">
        <v>33</v>
      </c>
      <c r="L603" s="40">
        <f>L604</f>
        <v>0</v>
      </c>
      <c r="M603" s="40">
        <f t="shared" ref="M603:O603" si="1160">M604</f>
        <v>0</v>
      </c>
      <c r="N603" s="40">
        <f t="shared" si="1160"/>
        <v>0</v>
      </c>
      <c r="O603" s="40">
        <f t="shared" si="1160"/>
        <v>0</v>
      </c>
      <c r="P603" s="43" t="s">
        <v>33</v>
      </c>
      <c r="Q603" s="57"/>
    </row>
    <row r="604" spans="1:17" s="1" customFormat="1" ht="138.75" x14ac:dyDescent="0.25">
      <c r="A604" s="69" t="s">
        <v>1035</v>
      </c>
      <c r="B604" s="53" t="s">
        <v>643</v>
      </c>
      <c r="C604" s="38">
        <f t="shared" ref="C604" si="1161">D604+E604+F604</f>
        <v>0</v>
      </c>
      <c r="D604" s="38">
        <v>0</v>
      </c>
      <c r="E604" s="38">
        <v>0</v>
      </c>
      <c r="F604" s="38">
        <v>0</v>
      </c>
      <c r="G604" s="79">
        <f t="shared" ref="G604" si="1162">H604+I604+J604</f>
        <v>0</v>
      </c>
      <c r="H604" s="79">
        <v>0</v>
      </c>
      <c r="I604" s="79">
        <v>0</v>
      </c>
      <c r="J604" s="79">
        <v>0</v>
      </c>
      <c r="K604" s="43" t="s">
        <v>33</v>
      </c>
      <c r="L604" s="38">
        <f t="shared" ref="L604" si="1163">M604+N604+O604</f>
        <v>0</v>
      </c>
      <c r="M604" s="38">
        <v>0</v>
      </c>
      <c r="N604" s="38">
        <v>0</v>
      </c>
      <c r="O604" s="38">
        <v>0</v>
      </c>
      <c r="P604" s="43" t="s">
        <v>33</v>
      </c>
      <c r="Q604" s="57"/>
    </row>
    <row r="605" spans="1:17" s="1" customFormat="1" ht="108" x14ac:dyDescent="0.25">
      <c r="A605" s="69" t="s">
        <v>1137</v>
      </c>
      <c r="B605" s="46" t="s">
        <v>644</v>
      </c>
      <c r="C605" s="40">
        <f>C606</f>
        <v>0</v>
      </c>
      <c r="D605" s="40">
        <f t="shared" ref="D605:J605" si="1164">D606</f>
        <v>0</v>
      </c>
      <c r="E605" s="40">
        <f t="shared" si="1164"/>
        <v>0</v>
      </c>
      <c r="F605" s="40">
        <f t="shared" si="1164"/>
        <v>0</v>
      </c>
      <c r="G605" s="76">
        <f t="shared" si="1164"/>
        <v>0</v>
      </c>
      <c r="H605" s="76">
        <f t="shared" si="1164"/>
        <v>0</v>
      </c>
      <c r="I605" s="76">
        <f t="shared" si="1164"/>
        <v>0</v>
      </c>
      <c r="J605" s="76">
        <f t="shared" si="1164"/>
        <v>0</v>
      </c>
      <c r="K605" s="43" t="s">
        <v>33</v>
      </c>
      <c r="L605" s="40">
        <f>L606</f>
        <v>0</v>
      </c>
      <c r="M605" s="40">
        <f t="shared" ref="M605:O605" si="1165">M606</f>
        <v>0</v>
      </c>
      <c r="N605" s="40">
        <f t="shared" si="1165"/>
        <v>0</v>
      </c>
      <c r="O605" s="40">
        <f t="shared" si="1165"/>
        <v>0</v>
      </c>
      <c r="P605" s="43" t="s">
        <v>33</v>
      </c>
      <c r="Q605" s="57"/>
    </row>
    <row r="606" spans="1:17" s="1" customFormat="1" ht="138.75" x14ac:dyDescent="0.25">
      <c r="A606" s="69" t="s">
        <v>1058</v>
      </c>
      <c r="B606" s="53" t="s">
        <v>645</v>
      </c>
      <c r="C606" s="38">
        <f t="shared" ref="C606" si="1166">D606+E606+F606</f>
        <v>0</v>
      </c>
      <c r="D606" s="38">
        <v>0</v>
      </c>
      <c r="E606" s="38">
        <v>0</v>
      </c>
      <c r="F606" s="38">
        <v>0</v>
      </c>
      <c r="G606" s="79">
        <f t="shared" ref="G606" si="1167">H606+I606+J606</f>
        <v>0</v>
      </c>
      <c r="H606" s="79">
        <v>0</v>
      </c>
      <c r="I606" s="79">
        <v>0</v>
      </c>
      <c r="J606" s="79">
        <v>0</v>
      </c>
      <c r="K606" s="43" t="s">
        <v>33</v>
      </c>
      <c r="L606" s="38">
        <f t="shared" ref="L606" si="1168">M606+N606+O606</f>
        <v>0</v>
      </c>
      <c r="M606" s="38">
        <v>0</v>
      </c>
      <c r="N606" s="38">
        <v>0</v>
      </c>
      <c r="O606" s="38">
        <v>0</v>
      </c>
      <c r="P606" s="43" t="s">
        <v>33</v>
      </c>
      <c r="Q606" s="57"/>
    </row>
    <row r="607" spans="1:17" s="1" customFormat="1" ht="135" x14ac:dyDescent="0.25">
      <c r="A607" s="69" t="s">
        <v>1182</v>
      </c>
      <c r="B607" s="46" t="s">
        <v>646</v>
      </c>
      <c r="C607" s="40">
        <f>C608+C609</f>
        <v>0</v>
      </c>
      <c r="D607" s="40">
        <f t="shared" ref="D607:J607" si="1169">D608+D609</f>
        <v>0</v>
      </c>
      <c r="E607" s="40">
        <f t="shared" si="1169"/>
        <v>0</v>
      </c>
      <c r="F607" s="40">
        <f t="shared" si="1169"/>
        <v>0</v>
      </c>
      <c r="G607" s="76">
        <f t="shared" si="1169"/>
        <v>0</v>
      </c>
      <c r="H607" s="76">
        <f t="shared" si="1169"/>
        <v>0</v>
      </c>
      <c r="I607" s="76">
        <f t="shared" si="1169"/>
        <v>0</v>
      </c>
      <c r="J607" s="76">
        <f t="shared" si="1169"/>
        <v>0</v>
      </c>
      <c r="K607" s="43" t="s">
        <v>33</v>
      </c>
      <c r="L607" s="40">
        <f>L608+L609</f>
        <v>0</v>
      </c>
      <c r="M607" s="40">
        <f t="shared" ref="M607:O607" si="1170">M608+M609</f>
        <v>0</v>
      </c>
      <c r="N607" s="40">
        <f t="shared" si="1170"/>
        <v>0</v>
      </c>
      <c r="O607" s="40">
        <f t="shared" si="1170"/>
        <v>0</v>
      </c>
      <c r="P607" s="43" t="s">
        <v>33</v>
      </c>
      <c r="Q607" s="57"/>
    </row>
    <row r="608" spans="1:17" s="1" customFormat="1" ht="83.25" x14ac:dyDescent="0.25">
      <c r="A608" s="69" t="s">
        <v>1134</v>
      </c>
      <c r="B608" s="53" t="s">
        <v>647</v>
      </c>
      <c r="C608" s="38">
        <f t="shared" ref="C608" si="1171">D608+E608+F608</f>
        <v>0</v>
      </c>
      <c r="D608" s="38">
        <v>0</v>
      </c>
      <c r="E608" s="38">
        <v>0</v>
      </c>
      <c r="F608" s="38">
        <v>0</v>
      </c>
      <c r="G608" s="79">
        <f t="shared" ref="G608" si="1172">H608+I608+J608</f>
        <v>0</v>
      </c>
      <c r="H608" s="79">
        <v>0</v>
      </c>
      <c r="I608" s="79">
        <v>0</v>
      </c>
      <c r="J608" s="79">
        <v>0</v>
      </c>
      <c r="K608" s="43" t="s">
        <v>33</v>
      </c>
      <c r="L608" s="38">
        <f t="shared" ref="L608" si="1173">M608+N608+O608</f>
        <v>0</v>
      </c>
      <c r="M608" s="38">
        <v>0</v>
      </c>
      <c r="N608" s="38">
        <v>0</v>
      </c>
      <c r="O608" s="38">
        <v>0</v>
      </c>
      <c r="P608" s="43" t="s">
        <v>33</v>
      </c>
      <c r="Q608" s="57"/>
    </row>
    <row r="609" spans="1:17" s="1" customFormat="1" ht="111" x14ac:dyDescent="0.25">
      <c r="A609" s="69" t="s">
        <v>1183</v>
      </c>
      <c r="B609" s="53" t="s">
        <v>648</v>
      </c>
      <c r="C609" s="38">
        <f t="shared" ref="C609" si="1174">D609+E609+F609</f>
        <v>0</v>
      </c>
      <c r="D609" s="38">
        <v>0</v>
      </c>
      <c r="E609" s="38">
        <v>0</v>
      </c>
      <c r="F609" s="38">
        <v>0</v>
      </c>
      <c r="G609" s="79">
        <f t="shared" ref="G609" si="1175">H609+I609+J609</f>
        <v>0</v>
      </c>
      <c r="H609" s="79">
        <v>0</v>
      </c>
      <c r="I609" s="79">
        <v>0</v>
      </c>
      <c r="J609" s="79">
        <v>0</v>
      </c>
      <c r="K609" s="43" t="s">
        <v>33</v>
      </c>
      <c r="L609" s="38">
        <f t="shared" ref="L609" si="1176">M609+N609+O609</f>
        <v>0</v>
      </c>
      <c r="M609" s="38">
        <v>0</v>
      </c>
      <c r="N609" s="38">
        <v>0</v>
      </c>
      <c r="O609" s="38">
        <v>0</v>
      </c>
      <c r="P609" s="43" t="s">
        <v>33</v>
      </c>
      <c r="Q609" s="57"/>
    </row>
    <row r="610" spans="1:17" s="1" customFormat="1" ht="81" x14ac:dyDescent="0.25">
      <c r="A610" s="69" t="s">
        <v>1143</v>
      </c>
      <c r="B610" s="46" t="s">
        <v>649</v>
      </c>
      <c r="C610" s="40">
        <f>C611+C612</f>
        <v>0</v>
      </c>
      <c r="D610" s="40">
        <f t="shared" ref="D610:L610" si="1177">D611+D612</f>
        <v>0</v>
      </c>
      <c r="E610" s="40">
        <f t="shared" si="1177"/>
        <v>0</v>
      </c>
      <c r="F610" s="40">
        <f t="shared" si="1177"/>
        <v>0</v>
      </c>
      <c r="G610" s="76">
        <f t="shared" si="1177"/>
        <v>0</v>
      </c>
      <c r="H610" s="76">
        <f t="shared" si="1177"/>
        <v>0</v>
      </c>
      <c r="I610" s="76">
        <f t="shared" si="1177"/>
        <v>0</v>
      </c>
      <c r="J610" s="76">
        <f t="shared" si="1177"/>
        <v>0</v>
      </c>
      <c r="K610" s="43" t="s">
        <v>33</v>
      </c>
      <c r="L610" s="40">
        <f t="shared" si="1177"/>
        <v>0</v>
      </c>
      <c r="M610" s="40">
        <f t="shared" ref="M610" si="1178">M611+M612</f>
        <v>0</v>
      </c>
      <c r="N610" s="40">
        <f t="shared" ref="N610" si="1179">N611+N612</f>
        <v>0</v>
      </c>
      <c r="O610" s="40">
        <f t="shared" ref="O610" si="1180">O611+O612</f>
        <v>0</v>
      </c>
      <c r="P610" s="43" t="s">
        <v>33</v>
      </c>
      <c r="Q610" s="57"/>
    </row>
    <row r="611" spans="1:17" s="1" customFormat="1" ht="83.25" x14ac:dyDescent="0.25">
      <c r="A611" s="69" t="s">
        <v>1091</v>
      </c>
      <c r="B611" s="53" t="s">
        <v>650</v>
      </c>
      <c r="C611" s="38">
        <f t="shared" ref="C611" si="1181">D611+E611+F611</f>
        <v>0</v>
      </c>
      <c r="D611" s="38">
        <v>0</v>
      </c>
      <c r="E611" s="38">
        <v>0</v>
      </c>
      <c r="F611" s="38">
        <v>0</v>
      </c>
      <c r="G611" s="79">
        <f t="shared" ref="G611" si="1182">H611+I611+J611</f>
        <v>0</v>
      </c>
      <c r="H611" s="79">
        <v>0</v>
      </c>
      <c r="I611" s="79">
        <v>0</v>
      </c>
      <c r="J611" s="79">
        <v>0</v>
      </c>
      <c r="K611" s="43" t="s">
        <v>33</v>
      </c>
      <c r="L611" s="38">
        <f t="shared" ref="L611" si="1183">M611+N611+O611</f>
        <v>0</v>
      </c>
      <c r="M611" s="38">
        <v>0</v>
      </c>
      <c r="N611" s="38">
        <v>0</v>
      </c>
      <c r="O611" s="38">
        <v>0</v>
      </c>
      <c r="P611" s="43" t="s">
        <v>33</v>
      </c>
      <c r="Q611" s="57"/>
    </row>
    <row r="612" spans="1:17" s="1" customFormat="1" ht="55.5" x14ac:dyDescent="0.25">
      <c r="A612" s="69" t="s">
        <v>1166</v>
      </c>
      <c r="B612" s="53" t="s">
        <v>651</v>
      </c>
      <c r="C612" s="38">
        <f t="shared" ref="C612" si="1184">D612+E612+F612</f>
        <v>0</v>
      </c>
      <c r="D612" s="38">
        <v>0</v>
      </c>
      <c r="E612" s="38">
        <v>0</v>
      </c>
      <c r="F612" s="38">
        <v>0</v>
      </c>
      <c r="G612" s="79">
        <f t="shared" ref="G612" si="1185">H612+I612+J612</f>
        <v>0</v>
      </c>
      <c r="H612" s="79">
        <v>0</v>
      </c>
      <c r="I612" s="79">
        <v>0</v>
      </c>
      <c r="J612" s="79">
        <v>0</v>
      </c>
      <c r="K612" s="43" t="s">
        <v>33</v>
      </c>
      <c r="L612" s="38">
        <f t="shared" ref="L612" si="1186">M612+N612+O612</f>
        <v>0</v>
      </c>
      <c r="M612" s="38">
        <v>0</v>
      </c>
      <c r="N612" s="38">
        <v>0</v>
      </c>
      <c r="O612" s="38">
        <v>0</v>
      </c>
      <c r="P612" s="43" t="s">
        <v>33</v>
      </c>
      <c r="Q612" s="57"/>
    </row>
    <row r="613" spans="1:17" s="1" customFormat="1" ht="105" customHeight="1" x14ac:dyDescent="0.25">
      <c r="A613" s="22" t="s">
        <v>17</v>
      </c>
      <c r="B613" s="58" t="s">
        <v>62</v>
      </c>
      <c r="C613" s="35">
        <f>C614+C620+C624+C638</f>
        <v>984954.40000000014</v>
      </c>
      <c r="D613" s="35">
        <f t="shared" ref="D613:L613" si="1187">D614+D620+D624+D638</f>
        <v>971703.40000000014</v>
      </c>
      <c r="E613" s="35">
        <f t="shared" si="1187"/>
        <v>13251</v>
      </c>
      <c r="F613" s="35">
        <f t="shared" si="1187"/>
        <v>0</v>
      </c>
      <c r="G613" s="35">
        <f t="shared" si="1187"/>
        <v>929954.10000000009</v>
      </c>
      <c r="H613" s="35">
        <f t="shared" si="1187"/>
        <v>916703.10000000009</v>
      </c>
      <c r="I613" s="35">
        <f t="shared" si="1187"/>
        <v>13251</v>
      </c>
      <c r="J613" s="35">
        <f t="shared" si="1187"/>
        <v>0</v>
      </c>
      <c r="K613" s="42">
        <f t="shared" si="7"/>
        <v>0.94415954687851533</v>
      </c>
      <c r="L613" s="35">
        <f t="shared" si="1187"/>
        <v>929954.10000000009</v>
      </c>
      <c r="M613" s="35">
        <f t="shared" ref="M613" si="1188">M614+M620+M624+M638</f>
        <v>916703.10000000009</v>
      </c>
      <c r="N613" s="35">
        <f t="shared" ref="N613" si="1189">N614+N620+N624+N638</f>
        <v>13251</v>
      </c>
      <c r="O613" s="35">
        <f t="shared" ref="O613" si="1190">O614+O620+O624+O638</f>
        <v>0</v>
      </c>
      <c r="P613" s="42">
        <f t="shared" si="3"/>
        <v>0.94415954687851533</v>
      </c>
      <c r="Q613" s="63"/>
    </row>
    <row r="614" spans="1:17" s="1" customFormat="1" ht="54" x14ac:dyDescent="0.25">
      <c r="A614" s="69" t="s">
        <v>6</v>
      </c>
      <c r="B614" s="46" t="s">
        <v>652</v>
      </c>
      <c r="C614" s="40">
        <f>C615+C618</f>
        <v>41676.300000000003</v>
      </c>
      <c r="D614" s="40">
        <f t="shared" ref="D614:L614" si="1191">D615+D618</f>
        <v>28425.3</v>
      </c>
      <c r="E614" s="40">
        <f t="shared" si="1191"/>
        <v>13251</v>
      </c>
      <c r="F614" s="40">
        <f t="shared" si="1191"/>
        <v>0</v>
      </c>
      <c r="G614" s="76">
        <f t="shared" si="1191"/>
        <v>30751.4</v>
      </c>
      <c r="H614" s="76">
        <f t="shared" si="1191"/>
        <v>17500.400000000001</v>
      </c>
      <c r="I614" s="76">
        <f t="shared" si="1191"/>
        <v>13251</v>
      </c>
      <c r="J614" s="76">
        <f t="shared" si="1191"/>
        <v>0</v>
      </c>
      <c r="K614" s="43">
        <f t="shared" si="7"/>
        <v>0.73786300607299593</v>
      </c>
      <c r="L614" s="40">
        <f t="shared" si="1191"/>
        <v>30751.4</v>
      </c>
      <c r="M614" s="40">
        <f t="shared" ref="M614" si="1192">M615+M618</f>
        <v>17500.400000000001</v>
      </c>
      <c r="N614" s="40">
        <f t="shared" ref="N614" si="1193">N615+N618</f>
        <v>13251</v>
      </c>
      <c r="O614" s="40">
        <f t="shared" ref="O614" si="1194">O615+O618</f>
        <v>0</v>
      </c>
      <c r="P614" s="43">
        <f t="shared" si="3"/>
        <v>0.73786300607299593</v>
      </c>
      <c r="Q614" s="57"/>
    </row>
    <row r="615" spans="1:17" s="1" customFormat="1" ht="108" x14ac:dyDescent="0.25">
      <c r="A615" s="69" t="s">
        <v>1034</v>
      </c>
      <c r="B615" s="46" t="s">
        <v>653</v>
      </c>
      <c r="C615" s="40">
        <f>C616+C617</f>
        <v>28425.3</v>
      </c>
      <c r="D615" s="40">
        <f t="shared" ref="D615:J615" si="1195">D616+D617</f>
        <v>28425.3</v>
      </c>
      <c r="E615" s="40">
        <f t="shared" si="1195"/>
        <v>0</v>
      </c>
      <c r="F615" s="40">
        <f t="shared" si="1195"/>
        <v>0</v>
      </c>
      <c r="G615" s="76">
        <f t="shared" si="1195"/>
        <v>17500.400000000001</v>
      </c>
      <c r="H615" s="76">
        <f t="shared" si="1195"/>
        <v>17500.400000000001</v>
      </c>
      <c r="I615" s="76">
        <f t="shared" si="1195"/>
        <v>0</v>
      </c>
      <c r="J615" s="76">
        <f t="shared" si="1195"/>
        <v>0</v>
      </c>
      <c r="K615" s="43">
        <f t="shared" si="7"/>
        <v>0.61566280742859358</v>
      </c>
      <c r="L615" s="40">
        <f>L616+L617</f>
        <v>17500.400000000001</v>
      </c>
      <c r="M615" s="40">
        <f t="shared" ref="M615:O615" si="1196">M616+M617</f>
        <v>17500.400000000001</v>
      </c>
      <c r="N615" s="40">
        <f t="shared" si="1196"/>
        <v>0</v>
      </c>
      <c r="O615" s="40">
        <f t="shared" si="1196"/>
        <v>0</v>
      </c>
      <c r="P615" s="43">
        <f t="shared" si="3"/>
        <v>0.61566280742859358</v>
      </c>
      <c r="Q615" s="57"/>
    </row>
    <row r="616" spans="1:17" s="1" customFormat="1" ht="111" x14ac:dyDescent="0.25">
      <c r="A616" s="69" t="s">
        <v>1035</v>
      </c>
      <c r="B616" s="53" t="s">
        <v>654</v>
      </c>
      <c r="C616" s="38">
        <f t="shared" ref="C616" si="1197">D616+E616+F616</f>
        <v>12090.3</v>
      </c>
      <c r="D616" s="38">
        <v>12090.3</v>
      </c>
      <c r="E616" s="38">
        <v>0</v>
      </c>
      <c r="F616" s="38">
        <v>0</v>
      </c>
      <c r="G616" s="79">
        <f t="shared" ref="G616" si="1198">H616+I616+J616</f>
        <v>2118.1999999999998</v>
      </c>
      <c r="H616" s="79">
        <v>2118.1999999999998</v>
      </c>
      <c r="I616" s="79">
        <v>0</v>
      </c>
      <c r="J616" s="79">
        <v>0</v>
      </c>
      <c r="K616" s="43">
        <f t="shared" si="7"/>
        <v>0.17519829946320603</v>
      </c>
      <c r="L616" s="38">
        <f t="shared" ref="L616" si="1199">M616+N616+O616</f>
        <v>2118.1999999999998</v>
      </c>
      <c r="M616" s="38">
        <v>2118.1999999999998</v>
      </c>
      <c r="N616" s="38">
        <v>0</v>
      </c>
      <c r="O616" s="38">
        <v>0</v>
      </c>
      <c r="P616" s="43">
        <f t="shared" si="3"/>
        <v>0.17519829946320603</v>
      </c>
      <c r="Q616" s="57" t="s">
        <v>1420</v>
      </c>
    </row>
    <row r="617" spans="1:17" s="1" customFormat="1" ht="83.25" x14ac:dyDescent="0.25">
      <c r="A617" s="69" t="s">
        <v>1036</v>
      </c>
      <c r="B617" s="53" t="s">
        <v>655</v>
      </c>
      <c r="C617" s="38">
        <f t="shared" ref="C617" si="1200">D617+E617+F617</f>
        <v>16335</v>
      </c>
      <c r="D617" s="38">
        <v>16335</v>
      </c>
      <c r="E617" s="38">
        <v>0</v>
      </c>
      <c r="F617" s="38">
        <v>0</v>
      </c>
      <c r="G617" s="79">
        <f t="shared" ref="G617" si="1201">H617+I617+J617</f>
        <v>15382.2</v>
      </c>
      <c r="H617" s="79">
        <v>15382.2</v>
      </c>
      <c r="I617" s="79">
        <v>0</v>
      </c>
      <c r="J617" s="79">
        <v>0</v>
      </c>
      <c r="K617" s="43">
        <f t="shared" si="7"/>
        <v>0.94167125803489449</v>
      </c>
      <c r="L617" s="38">
        <f t="shared" ref="L617" si="1202">M617+N617+O617</f>
        <v>15382.2</v>
      </c>
      <c r="M617" s="38">
        <v>15382.2</v>
      </c>
      <c r="N617" s="38">
        <v>0</v>
      </c>
      <c r="O617" s="38">
        <v>0</v>
      </c>
      <c r="P617" s="43">
        <f t="shared" ref="P617:P654" si="1203">L617/C617</f>
        <v>0.94167125803489449</v>
      </c>
      <c r="Q617" s="57" t="s">
        <v>1419</v>
      </c>
    </row>
    <row r="618" spans="1:17" s="1" customFormat="1" ht="108" x14ac:dyDescent="0.25">
      <c r="A618" s="69" t="s">
        <v>1137</v>
      </c>
      <c r="B618" s="46" t="s">
        <v>656</v>
      </c>
      <c r="C618" s="40">
        <f>C619</f>
        <v>13251</v>
      </c>
      <c r="D618" s="40">
        <f t="shared" ref="D618:J618" si="1204">D619</f>
        <v>0</v>
      </c>
      <c r="E618" s="40">
        <f t="shared" si="1204"/>
        <v>13251</v>
      </c>
      <c r="F618" s="40">
        <f t="shared" si="1204"/>
        <v>0</v>
      </c>
      <c r="G618" s="76">
        <f t="shared" si="1204"/>
        <v>13251</v>
      </c>
      <c r="H618" s="76">
        <f t="shared" si="1204"/>
        <v>0</v>
      </c>
      <c r="I618" s="76">
        <f t="shared" si="1204"/>
        <v>13251</v>
      </c>
      <c r="J618" s="76">
        <f t="shared" si="1204"/>
        <v>0</v>
      </c>
      <c r="K618" s="43">
        <f t="shared" ref="K618:K646" si="1205">G618/C618</f>
        <v>1</v>
      </c>
      <c r="L618" s="40">
        <f>L619</f>
        <v>13251</v>
      </c>
      <c r="M618" s="40">
        <f t="shared" ref="M618:O618" si="1206">M619</f>
        <v>0</v>
      </c>
      <c r="N618" s="40">
        <f t="shared" si="1206"/>
        <v>13251</v>
      </c>
      <c r="O618" s="40">
        <f t="shared" si="1206"/>
        <v>0</v>
      </c>
      <c r="P618" s="43">
        <f t="shared" si="1203"/>
        <v>1</v>
      </c>
      <c r="Q618" s="57"/>
    </row>
    <row r="619" spans="1:17" s="1" customFormat="1" ht="83.25" x14ac:dyDescent="0.25">
      <c r="A619" s="69" t="s">
        <v>1058</v>
      </c>
      <c r="B619" s="53" t="s">
        <v>657</v>
      </c>
      <c r="C619" s="38">
        <f t="shared" ref="C619" si="1207">D619+E619+F619</f>
        <v>13251</v>
      </c>
      <c r="D619" s="38">
        <v>0</v>
      </c>
      <c r="E619" s="38">
        <v>13251</v>
      </c>
      <c r="F619" s="38">
        <v>0</v>
      </c>
      <c r="G619" s="79">
        <f t="shared" ref="G619" si="1208">H619+I619+J619</f>
        <v>13251</v>
      </c>
      <c r="H619" s="79">
        <v>0</v>
      </c>
      <c r="I619" s="79">
        <v>13251</v>
      </c>
      <c r="J619" s="79">
        <v>0</v>
      </c>
      <c r="K619" s="43">
        <f t="shared" ref="K619" si="1209">G619/C619</f>
        <v>1</v>
      </c>
      <c r="L619" s="38">
        <f t="shared" ref="L619" si="1210">M619+N619+O619</f>
        <v>13251</v>
      </c>
      <c r="M619" s="38">
        <v>0</v>
      </c>
      <c r="N619" s="38">
        <v>13251</v>
      </c>
      <c r="O619" s="38">
        <v>0</v>
      </c>
      <c r="P619" s="43">
        <f t="shared" si="1203"/>
        <v>1</v>
      </c>
      <c r="Q619" s="57"/>
    </row>
    <row r="620" spans="1:17" s="1" customFormat="1" ht="81" x14ac:dyDescent="0.25">
      <c r="A620" s="69" t="s">
        <v>1142</v>
      </c>
      <c r="B620" s="46" t="s">
        <v>658</v>
      </c>
      <c r="C620" s="40">
        <f>C621</f>
        <v>500</v>
      </c>
      <c r="D620" s="40">
        <f t="shared" ref="D620:L620" si="1211">D621</f>
        <v>500</v>
      </c>
      <c r="E620" s="40">
        <f t="shared" si="1211"/>
        <v>0</v>
      </c>
      <c r="F620" s="40">
        <f t="shared" si="1211"/>
        <v>0</v>
      </c>
      <c r="G620" s="76">
        <f t="shared" si="1211"/>
        <v>139.4</v>
      </c>
      <c r="H620" s="76">
        <f t="shared" si="1211"/>
        <v>139.4</v>
      </c>
      <c r="I620" s="76">
        <f t="shared" si="1211"/>
        <v>0</v>
      </c>
      <c r="J620" s="76">
        <f t="shared" si="1211"/>
        <v>0</v>
      </c>
      <c r="K620" s="43">
        <f t="shared" si="1205"/>
        <v>0.27879999999999999</v>
      </c>
      <c r="L620" s="40">
        <f t="shared" si="1211"/>
        <v>139.4</v>
      </c>
      <c r="M620" s="40">
        <f t="shared" ref="M620" si="1212">M621</f>
        <v>139.4</v>
      </c>
      <c r="N620" s="40">
        <f t="shared" ref="N620" si="1213">N621</f>
        <v>0</v>
      </c>
      <c r="O620" s="40">
        <f t="shared" ref="O620" si="1214">O621</f>
        <v>0</v>
      </c>
      <c r="P620" s="43">
        <f t="shared" si="1203"/>
        <v>0.27879999999999999</v>
      </c>
      <c r="Q620" s="57"/>
    </row>
    <row r="621" spans="1:17" s="1" customFormat="1" ht="108" x14ac:dyDescent="0.25">
      <c r="A621" s="69" t="s">
        <v>1136</v>
      </c>
      <c r="B621" s="46" t="s">
        <v>659</v>
      </c>
      <c r="C621" s="40">
        <f>C622+C623</f>
        <v>500</v>
      </c>
      <c r="D621" s="40">
        <f t="shared" ref="D621:L621" si="1215">D622+D623</f>
        <v>500</v>
      </c>
      <c r="E621" s="40">
        <f t="shared" si="1215"/>
        <v>0</v>
      </c>
      <c r="F621" s="40">
        <f t="shared" si="1215"/>
        <v>0</v>
      </c>
      <c r="G621" s="76">
        <f t="shared" si="1215"/>
        <v>139.4</v>
      </c>
      <c r="H621" s="76">
        <f t="shared" si="1215"/>
        <v>139.4</v>
      </c>
      <c r="I621" s="76">
        <f t="shared" si="1215"/>
        <v>0</v>
      </c>
      <c r="J621" s="76">
        <f t="shared" si="1215"/>
        <v>0</v>
      </c>
      <c r="K621" s="43">
        <f t="shared" si="1205"/>
        <v>0.27879999999999999</v>
      </c>
      <c r="L621" s="40">
        <f t="shared" si="1215"/>
        <v>139.4</v>
      </c>
      <c r="M621" s="40">
        <f t="shared" ref="M621" si="1216">M622+M623</f>
        <v>139.4</v>
      </c>
      <c r="N621" s="40">
        <f t="shared" ref="N621" si="1217">N622+N623</f>
        <v>0</v>
      </c>
      <c r="O621" s="40">
        <f t="shared" ref="O621" si="1218">O622+O623</f>
        <v>0</v>
      </c>
      <c r="P621" s="43">
        <f t="shared" si="1203"/>
        <v>0.27879999999999999</v>
      </c>
      <c r="Q621" s="57"/>
    </row>
    <row r="622" spans="1:17" s="1" customFormat="1" ht="111" x14ac:dyDescent="0.25">
      <c r="A622" s="69" t="s">
        <v>1030</v>
      </c>
      <c r="B622" s="53" t="s">
        <v>660</v>
      </c>
      <c r="C622" s="38">
        <f t="shared" ref="C622" si="1219">D622+E622+F622</f>
        <v>0</v>
      </c>
      <c r="D622" s="38">
        <v>0</v>
      </c>
      <c r="E622" s="38">
        <v>0</v>
      </c>
      <c r="F622" s="38">
        <v>0</v>
      </c>
      <c r="G622" s="79">
        <f t="shared" ref="G622" si="1220">H622+I622+J622</f>
        <v>0</v>
      </c>
      <c r="H622" s="79">
        <v>0</v>
      </c>
      <c r="I622" s="79">
        <v>0</v>
      </c>
      <c r="J622" s="79">
        <v>0</v>
      </c>
      <c r="K622" s="43" t="s">
        <v>33</v>
      </c>
      <c r="L622" s="38">
        <f t="shared" ref="L622" si="1221">M622+N622+O622</f>
        <v>0</v>
      </c>
      <c r="M622" s="38">
        <v>0</v>
      </c>
      <c r="N622" s="38">
        <v>0</v>
      </c>
      <c r="O622" s="38">
        <v>0</v>
      </c>
      <c r="P622" s="43" t="s">
        <v>33</v>
      </c>
      <c r="Q622" s="57"/>
    </row>
    <row r="623" spans="1:17" s="1" customFormat="1" ht="138.75" x14ac:dyDescent="0.25">
      <c r="A623" s="69" t="s">
        <v>1031</v>
      </c>
      <c r="B623" s="53" t="s">
        <v>661</v>
      </c>
      <c r="C623" s="38">
        <f t="shared" ref="C623" si="1222">D623+E623+F623</f>
        <v>500</v>
      </c>
      <c r="D623" s="38">
        <v>500</v>
      </c>
      <c r="E623" s="38">
        <v>0</v>
      </c>
      <c r="F623" s="38">
        <v>0</v>
      </c>
      <c r="G623" s="79">
        <f t="shared" ref="G623" si="1223">H623+I623+J623</f>
        <v>139.4</v>
      </c>
      <c r="H623" s="79">
        <v>139.4</v>
      </c>
      <c r="I623" s="79">
        <v>0</v>
      </c>
      <c r="J623" s="79">
        <v>0</v>
      </c>
      <c r="K623" s="43">
        <f t="shared" ref="K623" si="1224">G623/C623</f>
        <v>0.27879999999999999</v>
      </c>
      <c r="L623" s="38">
        <f t="shared" ref="L623" si="1225">M623+N623+O623</f>
        <v>139.4</v>
      </c>
      <c r="M623" s="38">
        <v>139.4</v>
      </c>
      <c r="N623" s="38">
        <v>0</v>
      </c>
      <c r="O623" s="38">
        <v>0</v>
      </c>
      <c r="P623" s="43">
        <f t="shared" si="1203"/>
        <v>0.27879999999999999</v>
      </c>
      <c r="Q623" s="57" t="s">
        <v>1419</v>
      </c>
    </row>
    <row r="624" spans="1:17" s="1" customFormat="1" ht="54" x14ac:dyDescent="0.25">
      <c r="A624" s="69" t="s">
        <v>1133</v>
      </c>
      <c r="B624" s="46" t="s">
        <v>662</v>
      </c>
      <c r="C624" s="40">
        <f>C625+C630+C632+C635</f>
        <v>500</v>
      </c>
      <c r="D624" s="40">
        <f t="shared" ref="D624:L624" si="1226">D625+D630+D632+D635</f>
        <v>500</v>
      </c>
      <c r="E624" s="40">
        <f t="shared" si="1226"/>
        <v>0</v>
      </c>
      <c r="F624" s="40">
        <f t="shared" si="1226"/>
        <v>0</v>
      </c>
      <c r="G624" s="76">
        <f t="shared" si="1226"/>
        <v>0</v>
      </c>
      <c r="H624" s="76">
        <f t="shared" si="1226"/>
        <v>0</v>
      </c>
      <c r="I624" s="76">
        <f t="shared" si="1226"/>
        <v>0</v>
      </c>
      <c r="J624" s="76">
        <f t="shared" si="1226"/>
        <v>0</v>
      </c>
      <c r="K624" s="43">
        <f t="shared" si="1205"/>
        <v>0</v>
      </c>
      <c r="L624" s="40">
        <f t="shared" si="1226"/>
        <v>0</v>
      </c>
      <c r="M624" s="40">
        <f t="shared" ref="M624" si="1227">M625+M630+M632+M635</f>
        <v>0</v>
      </c>
      <c r="N624" s="40">
        <f t="shared" ref="N624" si="1228">N625+N630+N632+N635</f>
        <v>0</v>
      </c>
      <c r="O624" s="40">
        <f t="shared" ref="O624" si="1229">O625+O630+O632+O635</f>
        <v>0</v>
      </c>
      <c r="P624" s="43">
        <f t="shared" si="1203"/>
        <v>0</v>
      </c>
      <c r="Q624" s="57"/>
    </row>
    <row r="625" spans="1:17" s="1" customFormat="1" ht="81" x14ac:dyDescent="0.25">
      <c r="A625" s="69" t="s">
        <v>1136</v>
      </c>
      <c r="B625" s="46" t="s">
        <v>663</v>
      </c>
      <c r="C625" s="40">
        <f>C626+C627+C628+C629</f>
        <v>0</v>
      </c>
      <c r="D625" s="40">
        <f t="shared" ref="D625:L625" si="1230">D626+D627+D628+D629</f>
        <v>0</v>
      </c>
      <c r="E625" s="40">
        <f t="shared" si="1230"/>
        <v>0</v>
      </c>
      <c r="F625" s="40">
        <f t="shared" si="1230"/>
        <v>0</v>
      </c>
      <c r="G625" s="76">
        <f t="shared" si="1230"/>
        <v>0</v>
      </c>
      <c r="H625" s="76">
        <f t="shared" si="1230"/>
        <v>0</v>
      </c>
      <c r="I625" s="76">
        <f t="shared" si="1230"/>
        <v>0</v>
      </c>
      <c r="J625" s="76">
        <f t="shared" si="1230"/>
        <v>0</v>
      </c>
      <c r="K625" s="43" t="s">
        <v>33</v>
      </c>
      <c r="L625" s="40">
        <f t="shared" si="1230"/>
        <v>0</v>
      </c>
      <c r="M625" s="40">
        <f t="shared" ref="M625" si="1231">M626+M627+M628+M629</f>
        <v>0</v>
      </c>
      <c r="N625" s="40">
        <f t="shared" ref="N625" si="1232">N626+N627+N628+N629</f>
        <v>0</v>
      </c>
      <c r="O625" s="40">
        <f t="shared" ref="O625" si="1233">O626+O627+O628+O629</f>
        <v>0</v>
      </c>
      <c r="P625" s="43" t="s">
        <v>33</v>
      </c>
      <c r="Q625" s="57"/>
    </row>
    <row r="626" spans="1:17" s="1" customFormat="1" ht="111" x14ac:dyDescent="0.25">
      <c r="A626" s="69" t="s">
        <v>1030</v>
      </c>
      <c r="B626" s="53" t="s">
        <v>664</v>
      </c>
      <c r="C626" s="38">
        <f t="shared" ref="C626" si="1234">D626+E626+F626</f>
        <v>0</v>
      </c>
      <c r="D626" s="38">
        <v>0</v>
      </c>
      <c r="E626" s="38">
        <v>0</v>
      </c>
      <c r="F626" s="38">
        <v>0</v>
      </c>
      <c r="G626" s="79">
        <f t="shared" ref="G626" si="1235">H626+I626+J626</f>
        <v>0</v>
      </c>
      <c r="H626" s="79">
        <v>0</v>
      </c>
      <c r="I626" s="79">
        <v>0</v>
      </c>
      <c r="J626" s="79">
        <v>0</v>
      </c>
      <c r="K626" s="43" t="s">
        <v>33</v>
      </c>
      <c r="L626" s="38">
        <f t="shared" ref="L626" si="1236">M626+N626+O626</f>
        <v>0</v>
      </c>
      <c r="M626" s="38">
        <v>0</v>
      </c>
      <c r="N626" s="38">
        <v>0</v>
      </c>
      <c r="O626" s="38">
        <v>0</v>
      </c>
      <c r="P626" s="43" t="s">
        <v>33</v>
      </c>
      <c r="Q626" s="57"/>
    </row>
    <row r="627" spans="1:17" s="1" customFormat="1" ht="83.25" x14ac:dyDescent="0.25">
      <c r="A627" s="69" t="s">
        <v>1031</v>
      </c>
      <c r="B627" s="53" t="s">
        <v>665</v>
      </c>
      <c r="C627" s="38">
        <f t="shared" ref="C627" si="1237">D627+E627+F627</f>
        <v>0</v>
      </c>
      <c r="D627" s="38">
        <v>0</v>
      </c>
      <c r="E627" s="38">
        <v>0</v>
      </c>
      <c r="F627" s="38">
        <v>0</v>
      </c>
      <c r="G627" s="79">
        <f t="shared" ref="G627" si="1238">H627+I627+J627</f>
        <v>0</v>
      </c>
      <c r="H627" s="79">
        <v>0</v>
      </c>
      <c r="I627" s="79">
        <v>0</v>
      </c>
      <c r="J627" s="79">
        <v>0</v>
      </c>
      <c r="K627" s="43" t="s">
        <v>33</v>
      </c>
      <c r="L627" s="38">
        <f t="shared" ref="L627" si="1239">M627+N627+O627</f>
        <v>0</v>
      </c>
      <c r="M627" s="38">
        <v>0</v>
      </c>
      <c r="N627" s="38">
        <v>0</v>
      </c>
      <c r="O627" s="38">
        <v>0</v>
      </c>
      <c r="P627" s="43" t="s">
        <v>33</v>
      </c>
      <c r="Q627" s="57"/>
    </row>
    <row r="628" spans="1:17" s="1" customFormat="1" ht="183" customHeight="1" x14ac:dyDescent="0.25">
      <c r="A628" s="69" t="s">
        <v>1032</v>
      </c>
      <c r="B628" s="53" t="s">
        <v>666</v>
      </c>
      <c r="C628" s="38">
        <f t="shared" ref="C628" si="1240">D628+E628+F628</f>
        <v>0</v>
      </c>
      <c r="D628" s="38">
        <v>0</v>
      </c>
      <c r="E628" s="38">
        <v>0</v>
      </c>
      <c r="F628" s="38">
        <v>0</v>
      </c>
      <c r="G628" s="79">
        <f t="shared" ref="G628" si="1241">H628+I628+J628</f>
        <v>0</v>
      </c>
      <c r="H628" s="79">
        <v>0</v>
      </c>
      <c r="I628" s="79">
        <v>0</v>
      </c>
      <c r="J628" s="79">
        <v>0</v>
      </c>
      <c r="K628" s="43" t="s">
        <v>33</v>
      </c>
      <c r="L628" s="38">
        <f t="shared" ref="L628" si="1242">M628+N628+O628</f>
        <v>0</v>
      </c>
      <c r="M628" s="38">
        <v>0</v>
      </c>
      <c r="N628" s="38">
        <v>0</v>
      </c>
      <c r="O628" s="38">
        <v>0</v>
      </c>
      <c r="P628" s="43" t="s">
        <v>33</v>
      </c>
      <c r="Q628" s="57"/>
    </row>
    <row r="629" spans="1:17" s="1" customFormat="1" ht="138.75" x14ac:dyDescent="0.25">
      <c r="A629" s="69" t="s">
        <v>1033</v>
      </c>
      <c r="B629" s="53" t="s">
        <v>667</v>
      </c>
      <c r="C629" s="38">
        <f t="shared" ref="C629" si="1243">D629+E629+F629</f>
        <v>0</v>
      </c>
      <c r="D629" s="38">
        <v>0</v>
      </c>
      <c r="E629" s="38">
        <v>0</v>
      </c>
      <c r="F629" s="38">
        <v>0</v>
      </c>
      <c r="G629" s="79">
        <f t="shared" ref="G629" si="1244">H629+I629+J629</f>
        <v>0</v>
      </c>
      <c r="H629" s="79">
        <v>0</v>
      </c>
      <c r="I629" s="79">
        <v>0</v>
      </c>
      <c r="J629" s="79">
        <v>0</v>
      </c>
      <c r="K629" s="43" t="s">
        <v>33</v>
      </c>
      <c r="L629" s="38">
        <f t="shared" ref="L629" si="1245">M629+N629+O629</f>
        <v>0</v>
      </c>
      <c r="M629" s="38">
        <v>0</v>
      </c>
      <c r="N629" s="38">
        <v>0</v>
      </c>
      <c r="O629" s="38">
        <v>0</v>
      </c>
      <c r="P629" s="43" t="s">
        <v>33</v>
      </c>
      <c r="Q629" s="57"/>
    </row>
    <row r="630" spans="1:17" s="1" customFormat="1" ht="189" x14ac:dyDescent="0.25">
      <c r="A630" s="69" t="s">
        <v>1143</v>
      </c>
      <c r="B630" s="46" t="s">
        <v>668</v>
      </c>
      <c r="C630" s="40">
        <f>C631</f>
        <v>0</v>
      </c>
      <c r="D630" s="40">
        <f t="shared" ref="D630:J630" si="1246">D631</f>
        <v>0</v>
      </c>
      <c r="E630" s="40">
        <f t="shared" si="1246"/>
        <v>0</v>
      </c>
      <c r="F630" s="40">
        <f t="shared" si="1246"/>
        <v>0</v>
      </c>
      <c r="G630" s="76">
        <f t="shared" si="1246"/>
        <v>0</v>
      </c>
      <c r="H630" s="76">
        <f t="shared" si="1246"/>
        <v>0</v>
      </c>
      <c r="I630" s="76">
        <f t="shared" si="1246"/>
        <v>0</v>
      </c>
      <c r="J630" s="76">
        <f t="shared" si="1246"/>
        <v>0</v>
      </c>
      <c r="K630" s="43" t="s">
        <v>33</v>
      </c>
      <c r="L630" s="40">
        <f>L631</f>
        <v>0</v>
      </c>
      <c r="M630" s="40">
        <f t="shared" ref="M630:O630" si="1247">M631</f>
        <v>0</v>
      </c>
      <c r="N630" s="40">
        <f t="shared" si="1247"/>
        <v>0</v>
      </c>
      <c r="O630" s="40">
        <f t="shared" si="1247"/>
        <v>0</v>
      </c>
      <c r="P630" s="43" t="s">
        <v>33</v>
      </c>
      <c r="Q630" s="57"/>
    </row>
    <row r="631" spans="1:17" s="1" customFormat="1" ht="83.25" x14ac:dyDescent="0.25">
      <c r="A631" s="69" t="s">
        <v>1091</v>
      </c>
      <c r="B631" s="53" t="s">
        <v>669</v>
      </c>
      <c r="C631" s="38">
        <f t="shared" ref="C631" si="1248">D631+E631+F631</f>
        <v>0</v>
      </c>
      <c r="D631" s="38">
        <v>0</v>
      </c>
      <c r="E631" s="38">
        <v>0</v>
      </c>
      <c r="F631" s="38">
        <v>0</v>
      </c>
      <c r="G631" s="79">
        <f t="shared" ref="G631" si="1249">H631+I631+J631</f>
        <v>0</v>
      </c>
      <c r="H631" s="79">
        <v>0</v>
      </c>
      <c r="I631" s="79">
        <v>0</v>
      </c>
      <c r="J631" s="79">
        <v>0</v>
      </c>
      <c r="K631" s="43" t="s">
        <v>33</v>
      </c>
      <c r="L631" s="38">
        <f t="shared" ref="L631" si="1250">M631+N631+O631</f>
        <v>0</v>
      </c>
      <c r="M631" s="38">
        <v>0</v>
      </c>
      <c r="N631" s="38">
        <v>0</v>
      </c>
      <c r="O631" s="38">
        <v>0</v>
      </c>
      <c r="P631" s="43" t="s">
        <v>33</v>
      </c>
      <c r="Q631" s="57"/>
    </row>
    <row r="632" spans="1:17" s="1" customFormat="1" ht="54" x14ac:dyDescent="0.25">
      <c r="A632" s="69" t="s">
        <v>1132</v>
      </c>
      <c r="B632" s="46" t="s">
        <v>670</v>
      </c>
      <c r="C632" s="40">
        <f>C633+C634</f>
        <v>500</v>
      </c>
      <c r="D632" s="40">
        <f t="shared" ref="D632:L632" si="1251">D633+D634</f>
        <v>500</v>
      </c>
      <c r="E632" s="40">
        <f t="shared" si="1251"/>
        <v>0</v>
      </c>
      <c r="F632" s="40">
        <f t="shared" si="1251"/>
        <v>0</v>
      </c>
      <c r="G632" s="76">
        <f t="shared" si="1251"/>
        <v>0</v>
      </c>
      <c r="H632" s="76">
        <f t="shared" si="1251"/>
        <v>0</v>
      </c>
      <c r="I632" s="76">
        <f t="shared" si="1251"/>
        <v>0</v>
      </c>
      <c r="J632" s="76">
        <f t="shared" si="1251"/>
        <v>0</v>
      </c>
      <c r="K632" s="43">
        <f t="shared" si="1205"/>
        <v>0</v>
      </c>
      <c r="L632" s="40">
        <f t="shared" si="1251"/>
        <v>0</v>
      </c>
      <c r="M632" s="40">
        <f t="shared" ref="M632" si="1252">M633+M634</f>
        <v>0</v>
      </c>
      <c r="N632" s="40">
        <f t="shared" ref="N632" si="1253">N633+N634</f>
        <v>0</v>
      </c>
      <c r="O632" s="40">
        <f t="shared" ref="O632" si="1254">O633+O634</f>
        <v>0</v>
      </c>
      <c r="P632" s="43">
        <f t="shared" si="1203"/>
        <v>0</v>
      </c>
      <c r="Q632" s="57"/>
    </row>
    <row r="633" spans="1:17" s="1" customFormat="1" ht="83.25" x14ac:dyDescent="0.25">
      <c r="A633" s="69" t="s">
        <v>1092</v>
      </c>
      <c r="B633" s="53" t="s">
        <v>671</v>
      </c>
      <c r="C633" s="38">
        <f t="shared" ref="C633" si="1255">D633+E633+F633</f>
        <v>0</v>
      </c>
      <c r="D633" s="38">
        <v>0</v>
      </c>
      <c r="E633" s="38">
        <v>0</v>
      </c>
      <c r="F633" s="38">
        <v>0</v>
      </c>
      <c r="G633" s="79">
        <f t="shared" ref="G633" si="1256">H633+I633+J633</f>
        <v>0</v>
      </c>
      <c r="H633" s="79">
        <v>0</v>
      </c>
      <c r="I633" s="79">
        <v>0</v>
      </c>
      <c r="J633" s="79">
        <v>0</v>
      </c>
      <c r="K633" s="43" t="s">
        <v>33</v>
      </c>
      <c r="L633" s="38">
        <f t="shared" ref="L633" si="1257">M633+N633+O633</f>
        <v>0</v>
      </c>
      <c r="M633" s="38">
        <v>0</v>
      </c>
      <c r="N633" s="38">
        <v>0</v>
      </c>
      <c r="O633" s="38">
        <v>0</v>
      </c>
      <c r="P633" s="43" t="s">
        <v>33</v>
      </c>
      <c r="Q633" s="57"/>
    </row>
    <row r="634" spans="1:17" s="1" customFormat="1" ht="83.25" x14ac:dyDescent="0.25">
      <c r="A634" s="69" t="s">
        <v>1094</v>
      </c>
      <c r="B634" s="53" t="s">
        <v>672</v>
      </c>
      <c r="C634" s="38">
        <f t="shared" ref="C634" si="1258">D634+E634+F634</f>
        <v>500</v>
      </c>
      <c r="D634" s="38">
        <v>500</v>
      </c>
      <c r="E634" s="38">
        <v>0</v>
      </c>
      <c r="F634" s="38">
        <v>0</v>
      </c>
      <c r="G634" s="79">
        <f t="shared" ref="G634" si="1259">H634+I634+J634</f>
        <v>0</v>
      </c>
      <c r="H634" s="79">
        <v>0</v>
      </c>
      <c r="I634" s="79">
        <v>0</v>
      </c>
      <c r="J634" s="79">
        <v>0</v>
      </c>
      <c r="K634" s="43">
        <f t="shared" ref="K634" si="1260">G634/C634</f>
        <v>0</v>
      </c>
      <c r="L634" s="38">
        <f t="shared" ref="L634" si="1261">M634+N634+O634</f>
        <v>0</v>
      </c>
      <c r="M634" s="38">
        <v>0</v>
      </c>
      <c r="N634" s="38">
        <v>0</v>
      </c>
      <c r="O634" s="38">
        <v>0</v>
      </c>
      <c r="P634" s="43">
        <f t="shared" si="1203"/>
        <v>0</v>
      </c>
      <c r="Q634" s="57" t="s">
        <v>1421</v>
      </c>
    </row>
    <row r="635" spans="1:17" s="1" customFormat="1" ht="108" x14ac:dyDescent="0.25">
      <c r="A635" s="69" t="s">
        <v>1187</v>
      </c>
      <c r="B635" s="46" t="s">
        <v>673</v>
      </c>
      <c r="C635" s="40">
        <f>C636+C637</f>
        <v>0</v>
      </c>
      <c r="D635" s="40">
        <f t="shared" ref="D635:L635" si="1262">D636+D637</f>
        <v>0</v>
      </c>
      <c r="E635" s="40">
        <f t="shared" si="1262"/>
        <v>0</v>
      </c>
      <c r="F635" s="40">
        <f t="shared" si="1262"/>
        <v>0</v>
      </c>
      <c r="G635" s="76">
        <f t="shared" si="1262"/>
        <v>0</v>
      </c>
      <c r="H635" s="76">
        <f t="shared" si="1262"/>
        <v>0</v>
      </c>
      <c r="I635" s="76">
        <f t="shared" si="1262"/>
        <v>0</v>
      </c>
      <c r="J635" s="76">
        <f t="shared" si="1262"/>
        <v>0</v>
      </c>
      <c r="K635" s="43" t="s">
        <v>33</v>
      </c>
      <c r="L635" s="40">
        <f t="shared" si="1262"/>
        <v>0</v>
      </c>
      <c r="M635" s="40">
        <f t="shared" ref="M635" si="1263">M636+M637</f>
        <v>0</v>
      </c>
      <c r="N635" s="40">
        <f t="shared" ref="N635" si="1264">N636+N637</f>
        <v>0</v>
      </c>
      <c r="O635" s="40">
        <f t="shared" ref="O635" si="1265">O636+O637</f>
        <v>0</v>
      </c>
      <c r="P635" s="43" t="s">
        <v>33</v>
      </c>
      <c r="Q635" s="57"/>
    </row>
    <row r="636" spans="1:17" s="1" customFormat="1" ht="83.25" x14ac:dyDescent="0.25">
      <c r="A636" s="69" t="s">
        <v>1099</v>
      </c>
      <c r="B636" s="53" t="s">
        <v>674</v>
      </c>
      <c r="C636" s="38">
        <f t="shared" ref="C636" si="1266">D636+E636+F636</f>
        <v>0</v>
      </c>
      <c r="D636" s="38">
        <v>0</v>
      </c>
      <c r="E636" s="38">
        <v>0</v>
      </c>
      <c r="F636" s="38">
        <v>0</v>
      </c>
      <c r="G636" s="79">
        <f t="shared" ref="G636" si="1267">H636+I636+J636</f>
        <v>0</v>
      </c>
      <c r="H636" s="79">
        <v>0</v>
      </c>
      <c r="I636" s="79">
        <v>0</v>
      </c>
      <c r="J636" s="79">
        <v>0</v>
      </c>
      <c r="K636" s="43" t="s">
        <v>33</v>
      </c>
      <c r="L636" s="38">
        <f t="shared" ref="L636" si="1268">M636+N636+O636</f>
        <v>0</v>
      </c>
      <c r="M636" s="38">
        <v>0</v>
      </c>
      <c r="N636" s="38">
        <v>0</v>
      </c>
      <c r="O636" s="38">
        <v>0</v>
      </c>
      <c r="P636" s="43" t="s">
        <v>33</v>
      </c>
      <c r="Q636" s="57"/>
    </row>
    <row r="637" spans="1:17" s="1" customFormat="1" ht="55.5" x14ac:dyDescent="0.25">
      <c r="A637" s="69" t="s">
        <v>1188</v>
      </c>
      <c r="B637" s="53" t="s">
        <v>675</v>
      </c>
      <c r="C637" s="38">
        <f t="shared" ref="C637" si="1269">D637+E637+F637</f>
        <v>0</v>
      </c>
      <c r="D637" s="38">
        <v>0</v>
      </c>
      <c r="E637" s="38">
        <v>0</v>
      </c>
      <c r="F637" s="38">
        <v>0</v>
      </c>
      <c r="G637" s="79">
        <f t="shared" ref="G637" si="1270">H637+I637+J637</f>
        <v>0</v>
      </c>
      <c r="H637" s="79">
        <v>0</v>
      </c>
      <c r="I637" s="79">
        <v>0</v>
      </c>
      <c r="J637" s="79">
        <v>0</v>
      </c>
      <c r="K637" s="43" t="s">
        <v>33</v>
      </c>
      <c r="L637" s="38">
        <f t="shared" ref="L637" si="1271">M637+N637+O637</f>
        <v>0</v>
      </c>
      <c r="M637" s="38">
        <v>0</v>
      </c>
      <c r="N637" s="38">
        <v>0</v>
      </c>
      <c r="O637" s="38">
        <v>0</v>
      </c>
      <c r="P637" s="43" t="s">
        <v>33</v>
      </c>
      <c r="Q637" s="57"/>
    </row>
    <row r="638" spans="1:17" s="1" customFormat="1" ht="54" x14ac:dyDescent="0.25">
      <c r="A638" s="69" t="s">
        <v>1135</v>
      </c>
      <c r="B638" s="46" t="s">
        <v>193</v>
      </c>
      <c r="C638" s="40">
        <f>C639+C660</f>
        <v>942278.10000000009</v>
      </c>
      <c r="D638" s="40">
        <f t="shared" ref="D638:L638" si="1272">D639+D660</f>
        <v>942278.10000000009</v>
      </c>
      <c r="E638" s="40">
        <f t="shared" si="1272"/>
        <v>0</v>
      </c>
      <c r="F638" s="40">
        <f t="shared" si="1272"/>
        <v>0</v>
      </c>
      <c r="G638" s="76">
        <f t="shared" si="1272"/>
        <v>899063.3</v>
      </c>
      <c r="H638" s="76">
        <f t="shared" si="1272"/>
        <v>899063.3</v>
      </c>
      <c r="I638" s="76">
        <f t="shared" si="1272"/>
        <v>0</v>
      </c>
      <c r="J638" s="76">
        <f t="shared" si="1272"/>
        <v>0</v>
      </c>
      <c r="K638" s="43">
        <f t="shared" si="1205"/>
        <v>0.95413795566298309</v>
      </c>
      <c r="L638" s="40">
        <f t="shared" si="1272"/>
        <v>899063.3</v>
      </c>
      <c r="M638" s="40">
        <f t="shared" ref="M638" si="1273">M639+M660</f>
        <v>899063.3</v>
      </c>
      <c r="N638" s="40">
        <f t="shared" ref="N638" si="1274">N639+N660</f>
        <v>0</v>
      </c>
      <c r="O638" s="40">
        <f t="shared" ref="O638" si="1275">O639+O660</f>
        <v>0</v>
      </c>
      <c r="P638" s="43">
        <f t="shared" si="1203"/>
        <v>0.95413795566298309</v>
      </c>
      <c r="Q638" s="57"/>
    </row>
    <row r="639" spans="1:17" s="1" customFormat="1" ht="81" x14ac:dyDescent="0.25">
      <c r="A639" s="69" t="s">
        <v>1136</v>
      </c>
      <c r="B639" s="46" t="s">
        <v>178</v>
      </c>
      <c r="C639" s="40">
        <f>C640+C641+C642+C643+C644+C645+C646+C652+C653+C654+C655+C656+C657+C658+C659</f>
        <v>942278.10000000009</v>
      </c>
      <c r="D639" s="40">
        <f t="shared" ref="D639:J639" si="1276">D640+D641+D642+D643+D644+D645+D646+D652+D653+D654+D655+D656+D657+D658+D659</f>
        <v>942278.10000000009</v>
      </c>
      <c r="E639" s="40">
        <f t="shared" si="1276"/>
        <v>0</v>
      </c>
      <c r="F639" s="40">
        <f t="shared" si="1276"/>
        <v>0</v>
      </c>
      <c r="G639" s="76">
        <f t="shared" si="1276"/>
        <v>899063.3</v>
      </c>
      <c r="H639" s="76">
        <f t="shared" si="1276"/>
        <v>899063.3</v>
      </c>
      <c r="I639" s="76">
        <f t="shared" si="1276"/>
        <v>0</v>
      </c>
      <c r="J639" s="76">
        <f t="shared" si="1276"/>
        <v>0</v>
      </c>
      <c r="K639" s="43">
        <f t="shared" si="1205"/>
        <v>0.95413795566298309</v>
      </c>
      <c r="L639" s="40">
        <f>L640+L641+L642+L643+L644+L645+L646+L652+L653+L654+L655+L656+L657+L658+L659</f>
        <v>899063.3</v>
      </c>
      <c r="M639" s="40">
        <f t="shared" ref="M639:O639" si="1277">M640+M641+M642+M643+M644+M645+M646+M652+M653+M654+M655+M656+M657+M658+M659</f>
        <v>899063.3</v>
      </c>
      <c r="N639" s="40">
        <f t="shared" si="1277"/>
        <v>0</v>
      </c>
      <c r="O639" s="40">
        <f t="shared" si="1277"/>
        <v>0</v>
      </c>
      <c r="P639" s="43">
        <f t="shared" si="1203"/>
        <v>0.95413795566298309</v>
      </c>
      <c r="Q639" s="57"/>
    </row>
    <row r="640" spans="1:17" s="1" customFormat="1" ht="55.5" x14ac:dyDescent="0.25">
      <c r="A640" s="69" t="s">
        <v>1030</v>
      </c>
      <c r="B640" s="53" t="s">
        <v>676</v>
      </c>
      <c r="C640" s="38">
        <f t="shared" ref="C640" si="1278">D640+E640+F640</f>
        <v>3969.4</v>
      </c>
      <c r="D640" s="38">
        <v>3969.4</v>
      </c>
      <c r="E640" s="38">
        <v>0</v>
      </c>
      <c r="F640" s="38">
        <v>0</v>
      </c>
      <c r="G640" s="79">
        <f t="shared" ref="G640" si="1279">H640+I640+J640</f>
        <v>3969.4</v>
      </c>
      <c r="H640" s="79">
        <v>3969.4</v>
      </c>
      <c r="I640" s="79">
        <v>0</v>
      </c>
      <c r="J640" s="79">
        <v>0</v>
      </c>
      <c r="K640" s="43">
        <f t="shared" si="1205"/>
        <v>1</v>
      </c>
      <c r="L640" s="38">
        <f t="shared" ref="L640" si="1280">M640+N640+O640</f>
        <v>3969.4</v>
      </c>
      <c r="M640" s="38">
        <v>3969.4</v>
      </c>
      <c r="N640" s="38">
        <v>0</v>
      </c>
      <c r="O640" s="38">
        <v>0</v>
      </c>
      <c r="P640" s="43">
        <f t="shared" si="1203"/>
        <v>1</v>
      </c>
      <c r="Q640" s="57"/>
    </row>
    <row r="641" spans="1:17" s="1" customFormat="1" ht="55.5" x14ac:dyDescent="0.25">
      <c r="A641" s="69" t="s">
        <v>1031</v>
      </c>
      <c r="B641" s="53" t="s">
        <v>677</v>
      </c>
      <c r="C641" s="38">
        <f t="shared" ref="C641" si="1281">D641+E641+F641</f>
        <v>294726.40000000002</v>
      </c>
      <c r="D641" s="38">
        <v>294726.40000000002</v>
      </c>
      <c r="E641" s="38">
        <v>0</v>
      </c>
      <c r="F641" s="38">
        <v>0</v>
      </c>
      <c r="G641" s="79">
        <f t="shared" ref="G641" si="1282">H641+I641+J641</f>
        <v>291059.59999999998</v>
      </c>
      <c r="H641" s="79">
        <v>291059.59999999998</v>
      </c>
      <c r="I641" s="79">
        <v>0</v>
      </c>
      <c r="J641" s="79">
        <v>0</v>
      </c>
      <c r="K641" s="43">
        <f t="shared" si="1205"/>
        <v>0.98755863064862859</v>
      </c>
      <c r="L641" s="38">
        <f t="shared" ref="L641" si="1283">M641+N641+O641</f>
        <v>291059.59999999998</v>
      </c>
      <c r="M641" s="38">
        <v>291059.59999999998</v>
      </c>
      <c r="N641" s="38">
        <v>0</v>
      </c>
      <c r="O641" s="38">
        <v>0</v>
      </c>
      <c r="P641" s="43">
        <f t="shared" si="1203"/>
        <v>0.98755863064862859</v>
      </c>
      <c r="Q641" s="57"/>
    </row>
    <row r="642" spans="1:17" s="1" customFormat="1" ht="55.5" x14ac:dyDescent="0.25">
      <c r="A642" s="69" t="s">
        <v>1032</v>
      </c>
      <c r="B642" s="53" t="s">
        <v>678</v>
      </c>
      <c r="C642" s="38">
        <f t="shared" ref="C642" si="1284">D642+E642+F642</f>
        <v>0</v>
      </c>
      <c r="D642" s="38">
        <v>0</v>
      </c>
      <c r="E642" s="38">
        <v>0</v>
      </c>
      <c r="F642" s="38">
        <v>0</v>
      </c>
      <c r="G642" s="79">
        <f t="shared" ref="G642" si="1285">H642+I642+J642</f>
        <v>0</v>
      </c>
      <c r="H642" s="79">
        <v>0</v>
      </c>
      <c r="I642" s="79">
        <v>0</v>
      </c>
      <c r="J642" s="79">
        <v>0</v>
      </c>
      <c r="K642" s="43" t="s">
        <v>33</v>
      </c>
      <c r="L642" s="38">
        <f t="shared" ref="L642" si="1286">M642+N642+O642</f>
        <v>0</v>
      </c>
      <c r="M642" s="38">
        <v>0</v>
      </c>
      <c r="N642" s="38">
        <v>0</v>
      </c>
      <c r="O642" s="38">
        <v>0</v>
      </c>
      <c r="P642" s="43" t="s">
        <v>33</v>
      </c>
      <c r="Q642" s="57"/>
    </row>
    <row r="643" spans="1:17" s="1" customFormat="1" ht="83.25" x14ac:dyDescent="0.25">
      <c r="A643" s="69" t="s">
        <v>1033</v>
      </c>
      <c r="B643" s="53" t="s">
        <v>679</v>
      </c>
      <c r="C643" s="38">
        <f t="shared" ref="C643" si="1287">D643+E643+F643</f>
        <v>0</v>
      </c>
      <c r="D643" s="38">
        <v>0</v>
      </c>
      <c r="E643" s="38">
        <v>0</v>
      </c>
      <c r="F643" s="38">
        <v>0</v>
      </c>
      <c r="G643" s="79">
        <f t="shared" ref="G643" si="1288">H643+I643+J643</f>
        <v>0</v>
      </c>
      <c r="H643" s="79">
        <v>0</v>
      </c>
      <c r="I643" s="79">
        <v>0</v>
      </c>
      <c r="J643" s="79">
        <v>0</v>
      </c>
      <c r="K643" s="43" t="s">
        <v>33</v>
      </c>
      <c r="L643" s="38">
        <f t="shared" ref="L643" si="1289">M643+N643+O643</f>
        <v>0</v>
      </c>
      <c r="M643" s="38">
        <v>0</v>
      </c>
      <c r="N643" s="38">
        <v>0</v>
      </c>
      <c r="O643" s="38">
        <v>0</v>
      </c>
      <c r="P643" s="43" t="s">
        <v>33</v>
      </c>
      <c r="Q643" s="57"/>
    </row>
    <row r="644" spans="1:17" s="1" customFormat="1" ht="55.5" x14ac:dyDescent="0.25">
      <c r="A644" s="69" t="s">
        <v>1061</v>
      </c>
      <c r="B644" s="53" t="s">
        <v>680</v>
      </c>
      <c r="C644" s="38">
        <f t="shared" ref="C644" si="1290">D644+E644+F644</f>
        <v>56085.5</v>
      </c>
      <c r="D644" s="38">
        <v>56085.5</v>
      </c>
      <c r="E644" s="38">
        <v>0</v>
      </c>
      <c r="F644" s="38">
        <v>0</v>
      </c>
      <c r="G644" s="79">
        <f t="shared" ref="G644" si="1291">H644+I644+J644</f>
        <v>53024.1</v>
      </c>
      <c r="H644" s="79">
        <v>53024.1</v>
      </c>
      <c r="I644" s="79">
        <v>0</v>
      </c>
      <c r="J644" s="79">
        <v>0</v>
      </c>
      <c r="K644" s="43">
        <f t="shared" si="1205"/>
        <v>0.94541548171987411</v>
      </c>
      <c r="L644" s="38">
        <f t="shared" ref="L644" si="1292">M644+N644+O644</f>
        <v>53024.1</v>
      </c>
      <c r="M644" s="38">
        <v>53024.1</v>
      </c>
      <c r="N644" s="38">
        <v>0</v>
      </c>
      <c r="O644" s="38">
        <v>0</v>
      </c>
      <c r="P644" s="43">
        <f t="shared" si="1203"/>
        <v>0.94541548171987411</v>
      </c>
      <c r="Q644" s="57"/>
    </row>
    <row r="645" spans="1:17" s="1" customFormat="1" ht="111" x14ac:dyDescent="0.25">
      <c r="A645" s="69" t="s">
        <v>1062</v>
      </c>
      <c r="B645" s="53" t="s">
        <v>681</v>
      </c>
      <c r="C645" s="38">
        <f t="shared" ref="C645" si="1293">D645+E645+F645</f>
        <v>264264.90000000002</v>
      </c>
      <c r="D645" s="38">
        <v>264264.90000000002</v>
      </c>
      <c r="E645" s="38">
        <v>0</v>
      </c>
      <c r="F645" s="38">
        <v>0</v>
      </c>
      <c r="G645" s="79">
        <f t="shared" ref="G645" si="1294">H645+I645+J645</f>
        <v>252699.7</v>
      </c>
      <c r="H645" s="79">
        <v>252699.7</v>
      </c>
      <c r="I645" s="79">
        <v>0</v>
      </c>
      <c r="J645" s="79">
        <v>0</v>
      </c>
      <c r="K645" s="43">
        <f t="shared" si="1205"/>
        <v>0.95623633709962996</v>
      </c>
      <c r="L645" s="38">
        <f t="shared" ref="L645" si="1295">M645+N645+O645</f>
        <v>252699.7</v>
      </c>
      <c r="M645" s="38">
        <v>252699.7</v>
      </c>
      <c r="N645" s="38">
        <v>0</v>
      </c>
      <c r="O645" s="38">
        <v>0</v>
      </c>
      <c r="P645" s="43">
        <f t="shared" si="1203"/>
        <v>0.95623633709962996</v>
      </c>
      <c r="Q645" s="57"/>
    </row>
    <row r="646" spans="1:17" s="1" customFormat="1" ht="111" x14ac:dyDescent="0.25">
      <c r="A646" s="69" t="s">
        <v>1063</v>
      </c>
      <c r="B646" s="53" t="s">
        <v>682</v>
      </c>
      <c r="C646" s="38">
        <f>C647+C648+C649+C650+C651</f>
        <v>322454.5</v>
      </c>
      <c r="D646" s="38">
        <f t="shared" ref="D646:L646" si="1296">D647+D648+D649+D650+D651</f>
        <v>322454.5</v>
      </c>
      <c r="E646" s="38">
        <f t="shared" si="1296"/>
        <v>0</v>
      </c>
      <c r="F646" s="38">
        <f t="shared" si="1296"/>
        <v>0</v>
      </c>
      <c r="G646" s="79">
        <f t="shared" si="1296"/>
        <v>297740.09999999998</v>
      </c>
      <c r="H646" s="79">
        <f t="shared" si="1296"/>
        <v>297740.09999999998</v>
      </c>
      <c r="I646" s="79">
        <f t="shared" si="1296"/>
        <v>0</v>
      </c>
      <c r="J646" s="79">
        <f t="shared" si="1296"/>
        <v>0</v>
      </c>
      <c r="K646" s="43">
        <f t="shared" si="1205"/>
        <v>0.923355388124526</v>
      </c>
      <c r="L646" s="38">
        <f t="shared" si="1296"/>
        <v>297740.09999999998</v>
      </c>
      <c r="M646" s="38">
        <f t="shared" ref="M646" si="1297">M647+M648+M649+M650+M651</f>
        <v>297740.09999999998</v>
      </c>
      <c r="N646" s="38">
        <f t="shared" ref="N646" si="1298">N647+N648+N649+N650+N651</f>
        <v>0</v>
      </c>
      <c r="O646" s="38">
        <f t="shared" ref="O646" si="1299">O647+O648+O649+O650+O651</f>
        <v>0</v>
      </c>
      <c r="P646" s="43">
        <f t="shared" si="1203"/>
        <v>0.923355388124526</v>
      </c>
      <c r="Q646" s="57"/>
    </row>
    <row r="647" spans="1:17" s="1" customFormat="1" ht="83.25" x14ac:dyDescent="0.25">
      <c r="A647" s="69" t="s">
        <v>1064</v>
      </c>
      <c r="B647" s="54" t="s">
        <v>683</v>
      </c>
      <c r="C647" s="38">
        <f t="shared" ref="C647:C658" si="1300">D647+E647+F647</f>
        <v>41165.9</v>
      </c>
      <c r="D647" s="38">
        <v>41165.9</v>
      </c>
      <c r="E647" s="38">
        <v>0</v>
      </c>
      <c r="F647" s="38">
        <v>0</v>
      </c>
      <c r="G647" s="79">
        <f t="shared" ref="G647:G658" si="1301">H647+I647+J647</f>
        <v>39831.199999999997</v>
      </c>
      <c r="H647" s="79">
        <v>39831.199999999997</v>
      </c>
      <c r="I647" s="79">
        <v>0</v>
      </c>
      <c r="J647" s="79">
        <v>0</v>
      </c>
      <c r="K647" s="43">
        <f t="shared" ref="K647:K654" si="1302">G647/C647</f>
        <v>0.9675775338326138</v>
      </c>
      <c r="L647" s="38">
        <f t="shared" ref="L647:L658" si="1303">M647+N647+O647</f>
        <v>39831.199999999997</v>
      </c>
      <c r="M647" s="38">
        <v>39831.199999999997</v>
      </c>
      <c r="N647" s="38">
        <v>0</v>
      </c>
      <c r="O647" s="38">
        <v>0</v>
      </c>
      <c r="P647" s="43">
        <f t="shared" si="1203"/>
        <v>0.9675775338326138</v>
      </c>
      <c r="Q647" s="57"/>
    </row>
    <row r="648" spans="1:17" s="1" customFormat="1" ht="83.25" x14ac:dyDescent="0.25">
      <c r="A648" s="69" t="s">
        <v>1074</v>
      </c>
      <c r="B648" s="54" t="s">
        <v>684</v>
      </c>
      <c r="C648" s="38">
        <f t="shared" si="1300"/>
        <v>35790.6</v>
      </c>
      <c r="D648" s="38">
        <v>35790.6</v>
      </c>
      <c r="E648" s="38">
        <v>0</v>
      </c>
      <c r="F648" s="38">
        <v>0</v>
      </c>
      <c r="G648" s="79">
        <f t="shared" si="1301"/>
        <v>33227.1</v>
      </c>
      <c r="H648" s="79">
        <v>33227.1</v>
      </c>
      <c r="I648" s="79">
        <v>0</v>
      </c>
      <c r="J648" s="79">
        <v>0</v>
      </c>
      <c r="K648" s="43">
        <f t="shared" si="1302"/>
        <v>0.92837504819701266</v>
      </c>
      <c r="L648" s="38">
        <f t="shared" si="1303"/>
        <v>33227.1</v>
      </c>
      <c r="M648" s="38">
        <v>33227.1</v>
      </c>
      <c r="N648" s="38">
        <v>0</v>
      </c>
      <c r="O648" s="38">
        <v>0</v>
      </c>
      <c r="P648" s="43">
        <f t="shared" si="1203"/>
        <v>0.92837504819701266</v>
      </c>
      <c r="Q648" s="57"/>
    </row>
    <row r="649" spans="1:17" s="1" customFormat="1" ht="83.25" x14ac:dyDescent="0.25">
      <c r="A649" s="69" t="s">
        <v>1075</v>
      </c>
      <c r="B649" s="54" t="s">
        <v>685</v>
      </c>
      <c r="C649" s="38">
        <f t="shared" si="1300"/>
        <v>18494</v>
      </c>
      <c r="D649" s="38">
        <v>18494</v>
      </c>
      <c r="E649" s="38">
        <v>0</v>
      </c>
      <c r="F649" s="38">
        <v>0</v>
      </c>
      <c r="G649" s="79">
        <f t="shared" si="1301"/>
        <v>16893.8</v>
      </c>
      <c r="H649" s="79">
        <v>16893.8</v>
      </c>
      <c r="I649" s="79">
        <v>0</v>
      </c>
      <c r="J649" s="79">
        <v>0</v>
      </c>
      <c r="K649" s="43">
        <f t="shared" si="1302"/>
        <v>0.91347464042392124</v>
      </c>
      <c r="L649" s="38">
        <f t="shared" si="1303"/>
        <v>16893.8</v>
      </c>
      <c r="M649" s="38">
        <v>16893.8</v>
      </c>
      <c r="N649" s="38">
        <v>0</v>
      </c>
      <c r="O649" s="38">
        <v>0</v>
      </c>
      <c r="P649" s="43">
        <f t="shared" si="1203"/>
        <v>0.91347464042392124</v>
      </c>
      <c r="Q649" s="57"/>
    </row>
    <row r="650" spans="1:17" s="1" customFormat="1" ht="83.25" x14ac:dyDescent="0.25">
      <c r="A650" s="69" t="s">
        <v>1212</v>
      </c>
      <c r="B650" s="54" t="s">
        <v>686</v>
      </c>
      <c r="C650" s="38">
        <f t="shared" si="1300"/>
        <v>161342.9</v>
      </c>
      <c r="D650" s="38">
        <v>161342.9</v>
      </c>
      <c r="E650" s="38">
        <v>0</v>
      </c>
      <c r="F650" s="38">
        <v>0</v>
      </c>
      <c r="G650" s="79">
        <f t="shared" si="1301"/>
        <v>145053.29999999999</v>
      </c>
      <c r="H650" s="79">
        <v>145053.29999999999</v>
      </c>
      <c r="I650" s="79">
        <v>0</v>
      </c>
      <c r="J650" s="79">
        <v>0</v>
      </c>
      <c r="K650" s="43">
        <f t="shared" si="1302"/>
        <v>0.89903739179102393</v>
      </c>
      <c r="L650" s="38">
        <f t="shared" si="1303"/>
        <v>145053.29999999999</v>
      </c>
      <c r="M650" s="38">
        <v>145053.29999999999</v>
      </c>
      <c r="N650" s="38">
        <v>0</v>
      </c>
      <c r="O650" s="38">
        <v>0</v>
      </c>
      <c r="P650" s="43">
        <f t="shared" si="1203"/>
        <v>0.89903739179102393</v>
      </c>
      <c r="Q650" s="57"/>
    </row>
    <row r="651" spans="1:17" s="1" customFormat="1" ht="83.25" x14ac:dyDescent="0.25">
      <c r="A651" s="69" t="s">
        <v>1213</v>
      </c>
      <c r="B651" s="54" t="s">
        <v>687</v>
      </c>
      <c r="C651" s="38">
        <f t="shared" si="1300"/>
        <v>65661.100000000006</v>
      </c>
      <c r="D651" s="38">
        <v>65661.100000000006</v>
      </c>
      <c r="E651" s="38">
        <v>0</v>
      </c>
      <c r="F651" s="38">
        <v>0</v>
      </c>
      <c r="G651" s="79">
        <f t="shared" si="1301"/>
        <v>62734.7</v>
      </c>
      <c r="H651" s="79">
        <v>62734.7</v>
      </c>
      <c r="I651" s="79">
        <v>0</v>
      </c>
      <c r="J651" s="79">
        <v>0</v>
      </c>
      <c r="K651" s="43">
        <f t="shared" si="1302"/>
        <v>0.95543175487465171</v>
      </c>
      <c r="L651" s="38">
        <f t="shared" si="1303"/>
        <v>62734.7</v>
      </c>
      <c r="M651" s="38">
        <v>62734.7</v>
      </c>
      <c r="N651" s="38">
        <v>0</v>
      </c>
      <c r="O651" s="38">
        <v>0</v>
      </c>
      <c r="P651" s="43">
        <f t="shared" si="1203"/>
        <v>0.95543175487465171</v>
      </c>
      <c r="Q651" s="57"/>
    </row>
    <row r="652" spans="1:17" s="1" customFormat="1" ht="83.25" x14ac:dyDescent="0.25">
      <c r="A652" s="69" t="s">
        <v>1083</v>
      </c>
      <c r="B652" s="53" t="s">
        <v>688</v>
      </c>
      <c r="C652" s="38">
        <f t="shared" si="1300"/>
        <v>207</v>
      </c>
      <c r="D652" s="38">
        <v>207</v>
      </c>
      <c r="E652" s="38">
        <v>0</v>
      </c>
      <c r="F652" s="38">
        <v>0</v>
      </c>
      <c r="G652" s="79">
        <f t="shared" si="1301"/>
        <v>0</v>
      </c>
      <c r="H652" s="79">
        <v>0</v>
      </c>
      <c r="I652" s="79">
        <v>0</v>
      </c>
      <c r="J652" s="79">
        <v>0</v>
      </c>
      <c r="K652" s="43">
        <f t="shared" si="1302"/>
        <v>0</v>
      </c>
      <c r="L652" s="38">
        <f t="shared" si="1303"/>
        <v>0</v>
      </c>
      <c r="M652" s="38">
        <v>0</v>
      </c>
      <c r="N652" s="38">
        <v>0</v>
      </c>
      <c r="O652" s="38">
        <v>0</v>
      </c>
      <c r="P652" s="43">
        <f t="shared" si="1203"/>
        <v>0</v>
      </c>
      <c r="Q652" s="57" t="s">
        <v>1002</v>
      </c>
    </row>
    <row r="653" spans="1:17" s="1" customFormat="1" ht="55.5" x14ac:dyDescent="0.25">
      <c r="A653" s="69" t="s">
        <v>1084</v>
      </c>
      <c r="B653" s="53" t="s">
        <v>689</v>
      </c>
      <c r="C653" s="38">
        <f t="shared" si="1300"/>
        <v>0</v>
      </c>
      <c r="D653" s="38">
        <v>0</v>
      </c>
      <c r="E653" s="38">
        <v>0</v>
      </c>
      <c r="F653" s="38">
        <v>0</v>
      </c>
      <c r="G653" s="79">
        <f t="shared" si="1301"/>
        <v>0</v>
      </c>
      <c r="H653" s="79">
        <v>0</v>
      </c>
      <c r="I653" s="79">
        <v>0</v>
      </c>
      <c r="J653" s="79">
        <v>0</v>
      </c>
      <c r="K653" s="43" t="s">
        <v>33</v>
      </c>
      <c r="L653" s="38">
        <f t="shared" si="1303"/>
        <v>0</v>
      </c>
      <c r="M653" s="38">
        <v>0</v>
      </c>
      <c r="N653" s="38">
        <v>0</v>
      </c>
      <c r="O653" s="38">
        <v>0</v>
      </c>
      <c r="P653" s="43" t="s">
        <v>33</v>
      </c>
      <c r="Q653" s="57"/>
    </row>
    <row r="654" spans="1:17" s="1" customFormat="1" ht="111" x14ac:dyDescent="0.25">
      <c r="A654" s="69" t="s">
        <v>1172</v>
      </c>
      <c r="B654" s="53" t="s">
        <v>690</v>
      </c>
      <c r="C654" s="38">
        <f t="shared" si="1300"/>
        <v>570.4</v>
      </c>
      <c r="D654" s="38">
        <v>570.4</v>
      </c>
      <c r="E654" s="38">
        <v>0</v>
      </c>
      <c r="F654" s="38">
        <v>0</v>
      </c>
      <c r="G654" s="79">
        <f t="shared" si="1301"/>
        <v>570.4</v>
      </c>
      <c r="H654" s="79">
        <v>570.4</v>
      </c>
      <c r="I654" s="79">
        <v>0</v>
      </c>
      <c r="J654" s="79">
        <v>0</v>
      </c>
      <c r="K654" s="43">
        <f t="shared" si="1302"/>
        <v>1</v>
      </c>
      <c r="L654" s="38">
        <f t="shared" si="1303"/>
        <v>570.4</v>
      </c>
      <c r="M654" s="38">
        <v>570.4</v>
      </c>
      <c r="N654" s="38">
        <v>0</v>
      </c>
      <c r="O654" s="38">
        <v>0</v>
      </c>
      <c r="P654" s="43">
        <f t="shared" si="1203"/>
        <v>1</v>
      </c>
      <c r="Q654" s="57"/>
    </row>
    <row r="655" spans="1:17" s="1" customFormat="1" ht="83.25" x14ac:dyDescent="0.25">
      <c r="A655" s="69" t="s">
        <v>1214</v>
      </c>
      <c r="B655" s="53" t="s">
        <v>691</v>
      </c>
      <c r="C655" s="38">
        <f t="shared" ref="C655:C657" si="1304">D655+E655+F655</f>
        <v>0</v>
      </c>
      <c r="D655" s="38">
        <v>0</v>
      </c>
      <c r="E655" s="38">
        <v>0</v>
      </c>
      <c r="F655" s="38">
        <v>0</v>
      </c>
      <c r="G655" s="79">
        <f t="shared" ref="G655:G657" si="1305">H655+I655+J655</f>
        <v>0</v>
      </c>
      <c r="H655" s="79">
        <v>0</v>
      </c>
      <c r="I655" s="79">
        <v>0</v>
      </c>
      <c r="J655" s="79">
        <v>0</v>
      </c>
      <c r="K655" s="43" t="s">
        <v>33</v>
      </c>
      <c r="L655" s="38">
        <f t="shared" ref="L655:L657" si="1306">M655+N655+O655</f>
        <v>0</v>
      </c>
      <c r="M655" s="38">
        <v>0</v>
      </c>
      <c r="N655" s="38">
        <v>0</v>
      </c>
      <c r="O655" s="38">
        <v>0</v>
      </c>
      <c r="P655" s="43" t="s">
        <v>33</v>
      </c>
      <c r="Q655" s="57"/>
    </row>
    <row r="656" spans="1:17" s="1" customFormat="1" ht="55.5" x14ac:dyDescent="0.25">
      <c r="A656" s="69" t="s">
        <v>1215</v>
      </c>
      <c r="B656" s="53" t="s">
        <v>692</v>
      </c>
      <c r="C656" s="38">
        <f t="shared" si="1304"/>
        <v>0</v>
      </c>
      <c r="D656" s="38">
        <v>0</v>
      </c>
      <c r="E656" s="38">
        <v>0</v>
      </c>
      <c r="F656" s="38">
        <v>0</v>
      </c>
      <c r="G656" s="79">
        <f t="shared" si="1305"/>
        <v>0</v>
      </c>
      <c r="H656" s="79">
        <v>0</v>
      </c>
      <c r="I656" s="79">
        <v>0</v>
      </c>
      <c r="J656" s="79">
        <v>0</v>
      </c>
      <c r="K656" s="43" t="s">
        <v>33</v>
      </c>
      <c r="L656" s="38">
        <f t="shared" si="1306"/>
        <v>0</v>
      </c>
      <c r="M656" s="38">
        <v>0</v>
      </c>
      <c r="N656" s="38">
        <v>0</v>
      </c>
      <c r="O656" s="38">
        <v>0</v>
      </c>
      <c r="P656" s="43" t="s">
        <v>33</v>
      </c>
      <c r="Q656" s="57"/>
    </row>
    <row r="657" spans="1:17" s="1" customFormat="1" ht="83.25" x14ac:dyDescent="0.25">
      <c r="A657" s="69" t="s">
        <v>1216</v>
      </c>
      <c r="B657" s="53" t="s">
        <v>693</v>
      </c>
      <c r="C657" s="38">
        <f t="shared" si="1304"/>
        <v>0</v>
      </c>
      <c r="D657" s="38">
        <v>0</v>
      </c>
      <c r="E657" s="38">
        <v>0</v>
      </c>
      <c r="F657" s="38">
        <v>0</v>
      </c>
      <c r="G657" s="79">
        <f t="shared" si="1305"/>
        <v>0</v>
      </c>
      <c r="H657" s="79">
        <v>0</v>
      </c>
      <c r="I657" s="79">
        <v>0</v>
      </c>
      <c r="J657" s="79">
        <v>0</v>
      </c>
      <c r="K657" s="43" t="s">
        <v>33</v>
      </c>
      <c r="L657" s="38">
        <f t="shared" si="1306"/>
        <v>0</v>
      </c>
      <c r="M657" s="38">
        <v>0</v>
      </c>
      <c r="N657" s="38">
        <v>0</v>
      </c>
      <c r="O657" s="38">
        <v>0</v>
      </c>
      <c r="P657" s="43" t="s">
        <v>33</v>
      </c>
      <c r="Q657" s="57"/>
    </row>
    <row r="658" spans="1:17" s="1" customFormat="1" ht="111" x14ac:dyDescent="0.25">
      <c r="A658" s="69" t="s">
        <v>1217</v>
      </c>
      <c r="B658" s="53" t="s">
        <v>694</v>
      </c>
      <c r="C658" s="38">
        <f t="shared" si="1300"/>
        <v>0</v>
      </c>
      <c r="D658" s="38">
        <v>0</v>
      </c>
      <c r="E658" s="38">
        <v>0</v>
      </c>
      <c r="F658" s="38">
        <v>0</v>
      </c>
      <c r="G658" s="79">
        <f t="shared" si="1301"/>
        <v>0</v>
      </c>
      <c r="H658" s="79">
        <v>0</v>
      </c>
      <c r="I658" s="79">
        <v>0</v>
      </c>
      <c r="J658" s="79">
        <v>0</v>
      </c>
      <c r="K658" s="43" t="s">
        <v>33</v>
      </c>
      <c r="L658" s="38">
        <f t="shared" si="1303"/>
        <v>0</v>
      </c>
      <c r="M658" s="38">
        <v>0</v>
      </c>
      <c r="N658" s="38">
        <v>0</v>
      </c>
      <c r="O658" s="38">
        <v>0</v>
      </c>
      <c r="P658" s="43" t="s">
        <v>33</v>
      </c>
      <c r="Q658" s="57"/>
    </row>
    <row r="659" spans="1:17" s="1" customFormat="1" ht="55.5" x14ac:dyDescent="0.25">
      <c r="A659" s="69" t="s">
        <v>1218</v>
      </c>
      <c r="B659" s="53" t="s">
        <v>695</v>
      </c>
      <c r="C659" s="38">
        <f t="shared" ref="C659" si="1307">D659+E659+F659</f>
        <v>0</v>
      </c>
      <c r="D659" s="38">
        <v>0</v>
      </c>
      <c r="E659" s="38">
        <v>0</v>
      </c>
      <c r="F659" s="38">
        <v>0</v>
      </c>
      <c r="G659" s="79">
        <f t="shared" ref="G659" si="1308">H659+I659+J659</f>
        <v>0</v>
      </c>
      <c r="H659" s="79">
        <v>0</v>
      </c>
      <c r="I659" s="79">
        <v>0</v>
      </c>
      <c r="J659" s="79">
        <v>0</v>
      </c>
      <c r="K659" s="43" t="s">
        <v>33</v>
      </c>
      <c r="L659" s="38">
        <f t="shared" ref="L659" si="1309">M659+N659+O659</f>
        <v>0</v>
      </c>
      <c r="M659" s="38">
        <v>0</v>
      </c>
      <c r="N659" s="38">
        <v>0</v>
      </c>
      <c r="O659" s="38">
        <v>0</v>
      </c>
      <c r="P659" s="43" t="s">
        <v>33</v>
      </c>
      <c r="Q659" s="57"/>
    </row>
    <row r="660" spans="1:17" s="1" customFormat="1" ht="135" x14ac:dyDescent="0.25">
      <c r="A660" s="69" t="s">
        <v>6</v>
      </c>
      <c r="B660" s="46" t="s">
        <v>696</v>
      </c>
      <c r="C660" s="40">
        <f>C661</f>
        <v>0</v>
      </c>
      <c r="D660" s="40">
        <f t="shared" ref="D660:J660" si="1310">D661</f>
        <v>0</v>
      </c>
      <c r="E660" s="40">
        <f t="shared" si="1310"/>
        <v>0</v>
      </c>
      <c r="F660" s="40">
        <f t="shared" si="1310"/>
        <v>0</v>
      </c>
      <c r="G660" s="76">
        <f t="shared" si="1310"/>
        <v>0</v>
      </c>
      <c r="H660" s="76">
        <f t="shared" si="1310"/>
        <v>0</v>
      </c>
      <c r="I660" s="76">
        <f t="shared" si="1310"/>
        <v>0</v>
      </c>
      <c r="J660" s="76">
        <f t="shared" si="1310"/>
        <v>0</v>
      </c>
      <c r="K660" s="43" t="s">
        <v>33</v>
      </c>
      <c r="L660" s="40">
        <f>L661</f>
        <v>0</v>
      </c>
      <c r="M660" s="40">
        <f t="shared" ref="M660:O660" si="1311">M661</f>
        <v>0</v>
      </c>
      <c r="N660" s="40">
        <f t="shared" si="1311"/>
        <v>0</v>
      </c>
      <c r="O660" s="40">
        <f t="shared" si="1311"/>
        <v>0</v>
      </c>
      <c r="P660" s="43" t="s">
        <v>33</v>
      </c>
      <c r="Q660" s="57"/>
    </row>
    <row r="661" spans="1:17" s="1" customFormat="1" ht="83.25" x14ac:dyDescent="0.25">
      <c r="A661" s="69" t="s">
        <v>1030</v>
      </c>
      <c r="B661" s="53" t="s">
        <v>697</v>
      </c>
      <c r="C661" s="38">
        <f t="shared" ref="C661" si="1312">D661+E661+F661</f>
        <v>0</v>
      </c>
      <c r="D661" s="38">
        <v>0</v>
      </c>
      <c r="E661" s="38">
        <v>0</v>
      </c>
      <c r="F661" s="38">
        <v>0</v>
      </c>
      <c r="G661" s="79">
        <f t="shared" ref="G661" si="1313">H661+I661+J661</f>
        <v>0</v>
      </c>
      <c r="H661" s="79">
        <v>0</v>
      </c>
      <c r="I661" s="79">
        <v>0</v>
      </c>
      <c r="J661" s="79">
        <v>0</v>
      </c>
      <c r="K661" s="43" t="s">
        <v>33</v>
      </c>
      <c r="L661" s="38">
        <f t="shared" ref="L661" si="1314">M661+N661+O661</f>
        <v>0</v>
      </c>
      <c r="M661" s="38">
        <v>0</v>
      </c>
      <c r="N661" s="38">
        <v>0</v>
      </c>
      <c r="O661" s="38">
        <v>0</v>
      </c>
      <c r="P661" s="43" t="s">
        <v>33</v>
      </c>
      <c r="Q661" s="57"/>
    </row>
    <row r="662" spans="1:17" s="1" customFormat="1" ht="147" customHeight="1" x14ac:dyDescent="0.25">
      <c r="A662" s="22" t="s">
        <v>18</v>
      </c>
      <c r="B662" s="58" t="s">
        <v>63</v>
      </c>
      <c r="C662" s="35">
        <f>C663+C680+C703+C717</f>
        <v>65603.199999999997</v>
      </c>
      <c r="D662" s="35">
        <f t="shared" ref="D662:L662" si="1315">D663+D680+D703+D717</f>
        <v>41819.479999999996</v>
      </c>
      <c r="E662" s="35">
        <f t="shared" si="1315"/>
        <v>20614.12</v>
      </c>
      <c r="F662" s="35">
        <f t="shared" si="1315"/>
        <v>3169.6</v>
      </c>
      <c r="G662" s="35">
        <f t="shared" si="1315"/>
        <v>60699.799999999996</v>
      </c>
      <c r="H662" s="35">
        <f t="shared" si="1315"/>
        <v>40909.449999999997</v>
      </c>
      <c r="I662" s="35">
        <f t="shared" si="1315"/>
        <v>16620.75</v>
      </c>
      <c r="J662" s="35">
        <f t="shared" si="1315"/>
        <v>3169.6</v>
      </c>
      <c r="K662" s="42">
        <f t="shared" si="7"/>
        <v>0.92525669479537576</v>
      </c>
      <c r="L662" s="35">
        <f t="shared" si="1315"/>
        <v>60699.799999999996</v>
      </c>
      <c r="M662" s="35">
        <f t="shared" ref="M662" si="1316">M663+M680+M703+M717</f>
        <v>40909.449999999997</v>
      </c>
      <c r="N662" s="35">
        <f t="shared" ref="N662" si="1317">N663+N680+N703+N717</f>
        <v>16620.75</v>
      </c>
      <c r="O662" s="35">
        <f t="shared" ref="O662" si="1318">O663+O680+O703+O717</f>
        <v>3169.6</v>
      </c>
      <c r="P662" s="42">
        <f t="shared" si="3"/>
        <v>0.92525669479537576</v>
      </c>
      <c r="Q662" s="63"/>
    </row>
    <row r="663" spans="1:17" s="1" customFormat="1" ht="135" x14ac:dyDescent="0.25">
      <c r="A663" s="69" t="s">
        <v>6</v>
      </c>
      <c r="B663" s="46" t="s">
        <v>698</v>
      </c>
      <c r="C663" s="40">
        <f>C664+C672+C675</f>
        <v>16027</v>
      </c>
      <c r="D663" s="40">
        <f t="shared" ref="D663:L663" si="1319">D664+D672+D675</f>
        <v>14287</v>
      </c>
      <c r="E663" s="40">
        <f t="shared" si="1319"/>
        <v>0</v>
      </c>
      <c r="F663" s="40">
        <f t="shared" si="1319"/>
        <v>1740</v>
      </c>
      <c r="G663" s="76">
        <f t="shared" si="1319"/>
        <v>15356.9</v>
      </c>
      <c r="H663" s="76">
        <f t="shared" si="1319"/>
        <v>13616.9</v>
      </c>
      <c r="I663" s="76">
        <f t="shared" si="1319"/>
        <v>0</v>
      </c>
      <c r="J663" s="76">
        <f t="shared" si="1319"/>
        <v>1740</v>
      </c>
      <c r="K663" s="43">
        <f t="shared" si="7"/>
        <v>0.95818930554688964</v>
      </c>
      <c r="L663" s="40">
        <f t="shared" si="1319"/>
        <v>15356.9</v>
      </c>
      <c r="M663" s="40">
        <f t="shared" ref="M663" si="1320">M664+M672+M675</f>
        <v>13616.9</v>
      </c>
      <c r="N663" s="40">
        <f t="shared" ref="N663" si="1321">N664+N672+N675</f>
        <v>0</v>
      </c>
      <c r="O663" s="40">
        <f t="shared" ref="O663" si="1322">O664+O672+O675</f>
        <v>1740</v>
      </c>
      <c r="P663" s="43">
        <f t="shared" si="3"/>
        <v>0.95818930554688964</v>
      </c>
      <c r="Q663" s="57"/>
    </row>
    <row r="664" spans="1:17" s="1" customFormat="1" ht="135" x14ac:dyDescent="0.25">
      <c r="A664" s="69" t="s">
        <v>1136</v>
      </c>
      <c r="B664" s="46" t="s">
        <v>699</v>
      </c>
      <c r="C664" s="40">
        <f>C665+C666+C667+C668+C669+C670+C671</f>
        <v>12787</v>
      </c>
      <c r="D664" s="40">
        <f t="shared" ref="D664:L664" si="1323">D665+D666+D667+D668+D669+D670+D671</f>
        <v>12787</v>
      </c>
      <c r="E664" s="40">
        <f t="shared" si="1323"/>
        <v>0</v>
      </c>
      <c r="F664" s="40">
        <f t="shared" si="1323"/>
        <v>0</v>
      </c>
      <c r="G664" s="76">
        <f t="shared" si="1323"/>
        <v>12786.9</v>
      </c>
      <c r="H664" s="76">
        <f t="shared" si="1323"/>
        <v>12786.9</v>
      </c>
      <c r="I664" s="76">
        <f t="shared" si="1323"/>
        <v>0</v>
      </c>
      <c r="J664" s="76">
        <f t="shared" si="1323"/>
        <v>0</v>
      </c>
      <c r="K664" s="43">
        <f t="shared" si="7"/>
        <v>0.99999217955736297</v>
      </c>
      <c r="L664" s="40">
        <f t="shared" si="1323"/>
        <v>12786.9</v>
      </c>
      <c r="M664" s="40">
        <f t="shared" ref="M664" si="1324">M665+M666+M667+M668+M669+M670+M671</f>
        <v>12786.9</v>
      </c>
      <c r="N664" s="40">
        <f t="shared" ref="N664" si="1325">N665+N666+N667+N668+N669+N670+N671</f>
        <v>0</v>
      </c>
      <c r="O664" s="40">
        <f t="shared" ref="O664" si="1326">O665+O666+O667+O668+O669+O670+O671</f>
        <v>0</v>
      </c>
      <c r="P664" s="43">
        <f t="shared" si="3"/>
        <v>0.99999217955736297</v>
      </c>
      <c r="Q664" s="57"/>
    </row>
    <row r="665" spans="1:17" s="1" customFormat="1" ht="138.75" x14ac:dyDescent="0.25">
      <c r="A665" s="69" t="s">
        <v>1030</v>
      </c>
      <c r="B665" s="53" t="s">
        <v>700</v>
      </c>
      <c r="C665" s="38">
        <f t="shared" ref="C665" si="1327">D665+E665+F665</f>
        <v>3559</v>
      </c>
      <c r="D665" s="38">
        <v>3559</v>
      </c>
      <c r="E665" s="38">
        <v>0</v>
      </c>
      <c r="F665" s="38">
        <v>0</v>
      </c>
      <c r="G665" s="79">
        <f t="shared" ref="G665" si="1328">H665+I665+J665</f>
        <v>3558.9</v>
      </c>
      <c r="H665" s="79">
        <v>3558.9</v>
      </c>
      <c r="I665" s="79">
        <v>0</v>
      </c>
      <c r="J665" s="79">
        <v>0</v>
      </c>
      <c r="K665" s="43">
        <f t="shared" si="7"/>
        <v>0.99997190221972465</v>
      </c>
      <c r="L665" s="38">
        <f t="shared" ref="L665" si="1329">M665+N665+O665</f>
        <v>3558.9</v>
      </c>
      <c r="M665" s="38">
        <v>3558.9</v>
      </c>
      <c r="N665" s="38">
        <v>0</v>
      </c>
      <c r="O665" s="38">
        <v>0</v>
      </c>
      <c r="P665" s="43">
        <f t="shared" si="3"/>
        <v>0.99997190221972465</v>
      </c>
      <c r="Q665" s="57"/>
    </row>
    <row r="666" spans="1:17" s="1" customFormat="1" ht="166.5" x14ac:dyDescent="0.25">
      <c r="A666" s="69" t="s">
        <v>1031</v>
      </c>
      <c r="B666" s="53" t="s">
        <v>701</v>
      </c>
      <c r="C666" s="38">
        <f t="shared" ref="C666" si="1330">D666+E666+F666</f>
        <v>642</v>
      </c>
      <c r="D666" s="38">
        <v>642</v>
      </c>
      <c r="E666" s="38">
        <v>0</v>
      </c>
      <c r="F666" s="38">
        <v>0</v>
      </c>
      <c r="G666" s="79">
        <f t="shared" ref="G666" si="1331">H666+I666+J666</f>
        <v>642</v>
      </c>
      <c r="H666" s="79">
        <v>642</v>
      </c>
      <c r="I666" s="79">
        <v>0</v>
      </c>
      <c r="J666" s="79">
        <v>0</v>
      </c>
      <c r="K666" s="43">
        <f t="shared" si="7"/>
        <v>1</v>
      </c>
      <c r="L666" s="38">
        <f t="shared" ref="L666" si="1332">M666+N666+O666</f>
        <v>642</v>
      </c>
      <c r="M666" s="38">
        <v>642</v>
      </c>
      <c r="N666" s="38">
        <v>0</v>
      </c>
      <c r="O666" s="38">
        <v>0</v>
      </c>
      <c r="P666" s="43">
        <f t="shared" si="3"/>
        <v>1</v>
      </c>
      <c r="Q666" s="57"/>
    </row>
    <row r="667" spans="1:17" s="1" customFormat="1" ht="166.5" x14ac:dyDescent="0.25">
      <c r="A667" s="69" t="s">
        <v>1032</v>
      </c>
      <c r="B667" s="53" t="s">
        <v>702</v>
      </c>
      <c r="C667" s="38">
        <f t="shared" ref="C667" si="1333">D667+E667+F667</f>
        <v>8466</v>
      </c>
      <c r="D667" s="38">
        <v>8466</v>
      </c>
      <c r="E667" s="38">
        <v>0</v>
      </c>
      <c r="F667" s="38">
        <v>0</v>
      </c>
      <c r="G667" s="79">
        <f t="shared" ref="G667" si="1334">H667+I667+J667</f>
        <v>8466</v>
      </c>
      <c r="H667" s="79">
        <v>8466</v>
      </c>
      <c r="I667" s="79">
        <v>0</v>
      </c>
      <c r="J667" s="79">
        <v>0</v>
      </c>
      <c r="K667" s="43">
        <f t="shared" si="7"/>
        <v>1</v>
      </c>
      <c r="L667" s="38">
        <f t="shared" ref="L667" si="1335">M667+N667+O667</f>
        <v>8466</v>
      </c>
      <c r="M667" s="38">
        <v>8466</v>
      </c>
      <c r="N667" s="38">
        <v>0</v>
      </c>
      <c r="O667" s="38">
        <v>0</v>
      </c>
      <c r="P667" s="43">
        <f t="shared" si="3"/>
        <v>1</v>
      </c>
      <c r="Q667" s="57"/>
    </row>
    <row r="668" spans="1:17" s="1" customFormat="1" ht="222" x14ac:dyDescent="0.25">
      <c r="A668" s="69" t="s">
        <v>1033</v>
      </c>
      <c r="B668" s="53" t="s">
        <v>703</v>
      </c>
      <c r="C668" s="38">
        <f t="shared" ref="C668" si="1336">D668+E668+F668</f>
        <v>120</v>
      </c>
      <c r="D668" s="38">
        <v>120</v>
      </c>
      <c r="E668" s="38">
        <v>0</v>
      </c>
      <c r="F668" s="38">
        <v>0</v>
      </c>
      <c r="G668" s="79">
        <f t="shared" ref="G668" si="1337">H668+I668+J668</f>
        <v>120</v>
      </c>
      <c r="H668" s="79">
        <v>120</v>
      </c>
      <c r="I668" s="79">
        <v>0</v>
      </c>
      <c r="J668" s="79">
        <v>0</v>
      </c>
      <c r="K668" s="43">
        <f t="shared" si="7"/>
        <v>1</v>
      </c>
      <c r="L668" s="38">
        <f t="shared" ref="L668" si="1338">M668+N668+O668</f>
        <v>120</v>
      </c>
      <c r="M668" s="38">
        <v>120</v>
      </c>
      <c r="N668" s="38">
        <v>0</v>
      </c>
      <c r="O668" s="38">
        <v>0</v>
      </c>
      <c r="P668" s="43">
        <f t="shared" si="3"/>
        <v>1</v>
      </c>
      <c r="Q668" s="57"/>
    </row>
    <row r="669" spans="1:17" s="1" customFormat="1" ht="277.5" x14ac:dyDescent="0.25">
      <c r="A669" s="69" t="s">
        <v>1061</v>
      </c>
      <c r="B669" s="53" t="s">
        <v>704</v>
      </c>
      <c r="C669" s="38">
        <f t="shared" ref="C669" si="1339">D669+E669+F669</f>
        <v>0</v>
      </c>
      <c r="D669" s="38">
        <v>0</v>
      </c>
      <c r="E669" s="38">
        <v>0</v>
      </c>
      <c r="F669" s="38">
        <v>0</v>
      </c>
      <c r="G669" s="79">
        <f t="shared" ref="G669" si="1340">H669+I669+J669</f>
        <v>0</v>
      </c>
      <c r="H669" s="79">
        <v>0</v>
      </c>
      <c r="I669" s="79">
        <v>0</v>
      </c>
      <c r="J669" s="79">
        <v>0</v>
      </c>
      <c r="K669" s="43" t="s">
        <v>33</v>
      </c>
      <c r="L669" s="38">
        <f t="shared" ref="L669" si="1341">M669+N669+O669</f>
        <v>0</v>
      </c>
      <c r="M669" s="38">
        <v>0</v>
      </c>
      <c r="N669" s="38">
        <v>0</v>
      </c>
      <c r="O669" s="38">
        <v>0</v>
      </c>
      <c r="P669" s="43" t="s">
        <v>33</v>
      </c>
      <c r="Q669" s="57"/>
    </row>
    <row r="670" spans="1:17" s="1" customFormat="1" ht="138.75" x14ac:dyDescent="0.25">
      <c r="A670" s="69" t="s">
        <v>1062</v>
      </c>
      <c r="B670" s="53" t="s">
        <v>705</v>
      </c>
      <c r="C670" s="38">
        <f t="shared" ref="C670" si="1342">D670+E670+F670</f>
        <v>0</v>
      </c>
      <c r="D670" s="38">
        <v>0</v>
      </c>
      <c r="E670" s="38">
        <v>0</v>
      </c>
      <c r="F670" s="38">
        <v>0</v>
      </c>
      <c r="G670" s="79">
        <f t="shared" ref="G670" si="1343">H670+I670+J670</f>
        <v>0</v>
      </c>
      <c r="H670" s="79">
        <v>0</v>
      </c>
      <c r="I670" s="79">
        <v>0</v>
      </c>
      <c r="J670" s="79">
        <v>0</v>
      </c>
      <c r="K670" s="43" t="s">
        <v>33</v>
      </c>
      <c r="L670" s="38">
        <f t="shared" ref="L670" si="1344">M670+N670+O670</f>
        <v>0</v>
      </c>
      <c r="M670" s="38">
        <v>0</v>
      </c>
      <c r="N670" s="38">
        <v>0</v>
      </c>
      <c r="O670" s="38">
        <v>0</v>
      </c>
      <c r="P670" s="43" t="s">
        <v>33</v>
      </c>
      <c r="Q670" s="57"/>
    </row>
    <row r="671" spans="1:17" s="1" customFormat="1" ht="111" x14ac:dyDescent="0.25">
      <c r="A671" s="69" t="s">
        <v>1063</v>
      </c>
      <c r="B671" s="53" t="s">
        <v>706</v>
      </c>
      <c r="C671" s="38">
        <f t="shared" ref="C671" si="1345">D671+E671+F671</f>
        <v>0</v>
      </c>
      <c r="D671" s="38">
        <v>0</v>
      </c>
      <c r="E671" s="38">
        <v>0</v>
      </c>
      <c r="F671" s="38">
        <v>0</v>
      </c>
      <c r="G671" s="79">
        <f t="shared" ref="G671" si="1346">H671+I671+J671</f>
        <v>0</v>
      </c>
      <c r="H671" s="79">
        <v>0</v>
      </c>
      <c r="I671" s="79">
        <v>0</v>
      </c>
      <c r="J671" s="79">
        <v>0</v>
      </c>
      <c r="K671" s="43" t="s">
        <v>33</v>
      </c>
      <c r="L671" s="38">
        <f t="shared" ref="L671" si="1347">M671+N671+O671</f>
        <v>0</v>
      </c>
      <c r="M671" s="38">
        <v>0</v>
      </c>
      <c r="N671" s="38">
        <v>0</v>
      </c>
      <c r="O671" s="38">
        <v>0</v>
      </c>
      <c r="P671" s="43" t="s">
        <v>33</v>
      </c>
      <c r="Q671" s="57"/>
    </row>
    <row r="672" spans="1:17" s="1" customFormat="1" ht="243" x14ac:dyDescent="0.25">
      <c r="A672" s="69" t="s">
        <v>1034</v>
      </c>
      <c r="B672" s="46" t="s">
        <v>707</v>
      </c>
      <c r="C672" s="40">
        <f>C673+C674</f>
        <v>0</v>
      </c>
      <c r="D672" s="40">
        <f t="shared" ref="D672:J672" si="1348">D673+D674</f>
        <v>0</v>
      </c>
      <c r="E672" s="40">
        <f t="shared" si="1348"/>
        <v>0</v>
      </c>
      <c r="F672" s="40">
        <f t="shared" si="1348"/>
        <v>0</v>
      </c>
      <c r="G672" s="76">
        <f t="shared" si="1348"/>
        <v>0</v>
      </c>
      <c r="H672" s="76">
        <f t="shared" si="1348"/>
        <v>0</v>
      </c>
      <c r="I672" s="76">
        <f t="shared" si="1348"/>
        <v>0</v>
      </c>
      <c r="J672" s="76">
        <f t="shared" si="1348"/>
        <v>0</v>
      </c>
      <c r="K672" s="43" t="s">
        <v>33</v>
      </c>
      <c r="L672" s="40">
        <f>L673+L674</f>
        <v>0</v>
      </c>
      <c r="M672" s="40">
        <f t="shared" ref="M672:O672" si="1349">M673+M674</f>
        <v>0</v>
      </c>
      <c r="N672" s="40">
        <f t="shared" si="1349"/>
        <v>0</v>
      </c>
      <c r="O672" s="40">
        <f t="shared" si="1349"/>
        <v>0</v>
      </c>
      <c r="P672" s="43" t="s">
        <v>33</v>
      </c>
      <c r="Q672" s="57"/>
    </row>
    <row r="673" spans="1:17" s="1" customFormat="1" ht="138.75" x14ac:dyDescent="0.25">
      <c r="A673" s="69" t="s">
        <v>1035</v>
      </c>
      <c r="B673" s="53" t="s">
        <v>708</v>
      </c>
      <c r="C673" s="38">
        <f t="shared" ref="C673" si="1350">D673+E673+F673</f>
        <v>0</v>
      </c>
      <c r="D673" s="38">
        <v>0</v>
      </c>
      <c r="E673" s="38">
        <v>0</v>
      </c>
      <c r="F673" s="38">
        <v>0</v>
      </c>
      <c r="G673" s="79">
        <f t="shared" ref="G673" si="1351">H673+I673+J673</f>
        <v>0</v>
      </c>
      <c r="H673" s="79">
        <v>0</v>
      </c>
      <c r="I673" s="79">
        <v>0</v>
      </c>
      <c r="J673" s="79">
        <v>0</v>
      </c>
      <c r="K673" s="43" t="s">
        <v>33</v>
      </c>
      <c r="L673" s="38">
        <f t="shared" ref="L673" si="1352">M673+N673+O673</f>
        <v>0</v>
      </c>
      <c r="M673" s="38">
        <v>0</v>
      </c>
      <c r="N673" s="38">
        <v>0</v>
      </c>
      <c r="O673" s="38">
        <v>0</v>
      </c>
      <c r="P673" s="43" t="s">
        <v>33</v>
      </c>
      <c r="Q673" s="57"/>
    </row>
    <row r="674" spans="1:17" s="1" customFormat="1" ht="111" x14ac:dyDescent="0.25">
      <c r="A674" s="69" t="s">
        <v>1036</v>
      </c>
      <c r="B674" s="53" t="s">
        <v>709</v>
      </c>
      <c r="C674" s="38">
        <f t="shared" ref="C674" si="1353">D674+E674+F674</f>
        <v>0</v>
      </c>
      <c r="D674" s="38">
        <v>0</v>
      </c>
      <c r="E674" s="38">
        <v>0</v>
      </c>
      <c r="F674" s="38">
        <v>0</v>
      </c>
      <c r="G674" s="79">
        <f t="shared" ref="G674" si="1354">H674+I674+J674</f>
        <v>0</v>
      </c>
      <c r="H674" s="79">
        <v>0</v>
      </c>
      <c r="I674" s="79">
        <v>0</v>
      </c>
      <c r="J674" s="79">
        <v>0</v>
      </c>
      <c r="K674" s="43" t="s">
        <v>33</v>
      </c>
      <c r="L674" s="38">
        <f t="shared" ref="L674" si="1355">M674+N674+O674</f>
        <v>0</v>
      </c>
      <c r="M674" s="38">
        <v>0</v>
      </c>
      <c r="N674" s="38">
        <v>0</v>
      </c>
      <c r="O674" s="38">
        <v>0</v>
      </c>
      <c r="P674" s="43" t="s">
        <v>33</v>
      </c>
      <c r="Q674" s="57"/>
    </row>
    <row r="675" spans="1:17" s="1" customFormat="1" ht="81" x14ac:dyDescent="0.25">
      <c r="A675" s="69" t="s">
        <v>1187</v>
      </c>
      <c r="B675" s="46" t="s">
        <v>710</v>
      </c>
      <c r="C675" s="40">
        <f>C676+C677+C678+C679</f>
        <v>3240</v>
      </c>
      <c r="D675" s="40">
        <f t="shared" ref="D675:L675" si="1356">D676+D677+D678+D679</f>
        <v>1500</v>
      </c>
      <c r="E675" s="40">
        <f t="shared" si="1356"/>
        <v>0</v>
      </c>
      <c r="F675" s="40">
        <f t="shared" si="1356"/>
        <v>1740</v>
      </c>
      <c r="G675" s="76">
        <f t="shared" si="1356"/>
        <v>2570</v>
      </c>
      <c r="H675" s="76">
        <f t="shared" si="1356"/>
        <v>830</v>
      </c>
      <c r="I675" s="76">
        <f t="shared" si="1356"/>
        <v>0</v>
      </c>
      <c r="J675" s="76">
        <f t="shared" si="1356"/>
        <v>1740</v>
      </c>
      <c r="K675" s="43">
        <f t="shared" ref="K675:K719" si="1357">G675/C675</f>
        <v>0.79320987654320985</v>
      </c>
      <c r="L675" s="40">
        <f t="shared" si="1356"/>
        <v>2570</v>
      </c>
      <c r="M675" s="40">
        <f t="shared" ref="M675" si="1358">M676+M677+M678+M679</f>
        <v>830</v>
      </c>
      <c r="N675" s="40">
        <f t="shared" ref="N675" si="1359">N676+N677+N678+N679</f>
        <v>0</v>
      </c>
      <c r="O675" s="40">
        <f t="shared" ref="O675" si="1360">O676+O677+O678+O679</f>
        <v>1740</v>
      </c>
      <c r="P675" s="43">
        <f t="shared" ref="P675:P719" si="1361">L675/C675</f>
        <v>0.79320987654320985</v>
      </c>
      <c r="Q675" s="57"/>
    </row>
    <row r="676" spans="1:17" s="1" customFormat="1" ht="166.5" x14ac:dyDescent="0.25">
      <c r="A676" s="69" t="s">
        <v>1099</v>
      </c>
      <c r="B676" s="53" t="s">
        <v>711</v>
      </c>
      <c r="C676" s="38">
        <f t="shared" ref="C676" si="1362">D676+E676+F676</f>
        <v>1600</v>
      </c>
      <c r="D676" s="38">
        <v>1000</v>
      </c>
      <c r="E676" s="38">
        <v>0</v>
      </c>
      <c r="F676" s="38">
        <v>600</v>
      </c>
      <c r="G676" s="79">
        <f t="shared" ref="G676" si="1363">H676+I676+J676</f>
        <v>1176</v>
      </c>
      <c r="H676" s="79">
        <v>576</v>
      </c>
      <c r="I676" s="79">
        <v>0</v>
      </c>
      <c r="J676" s="79">
        <v>600</v>
      </c>
      <c r="K676" s="43">
        <f t="shared" si="1357"/>
        <v>0.73499999999999999</v>
      </c>
      <c r="L676" s="38">
        <f t="shared" ref="L676" si="1364">M676+N676+O676</f>
        <v>1176</v>
      </c>
      <c r="M676" s="38">
        <v>576</v>
      </c>
      <c r="N676" s="38">
        <v>0</v>
      </c>
      <c r="O676" s="38">
        <v>600</v>
      </c>
      <c r="P676" s="43">
        <f t="shared" si="1361"/>
        <v>0.73499999999999999</v>
      </c>
      <c r="Q676" s="57" t="s">
        <v>1001</v>
      </c>
    </row>
    <row r="677" spans="1:17" s="1" customFormat="1" ht="305.25" x14ac:dyDescent="0.25">
      <c r="A677" s="69" t="s">
        <v>1188</v>
      </c>
      <c r="B677" s="53" t="s">
        <v>712</v>
      </c>
      <c r="C677" s="38">
        <f t="shared" ref="C677" si="1365">D677+E677+F677</f>
        <v>510</v>
      </c>
      <c r="D677" s="38">
        <v>0</v>
      </c>
      <c r="E677" s="38">
        <v>0</v>
      </c>
      <c r="F677" s="38">
        <v>510</v>
      </c>
      <c r="G677" s="79">
        <f t="shared" ref="G677" si="1366">H677+I677+J677</f>
        <v>510</v>
      </c>
      <c r="H677" s="79">
        <v>0</v>
      </c>
      <c r="I677" s="79">
        <v>0</v>
      </c>
      <c r="J677" s="79">
        <v>510</v>
      </c>
      <c r="K677" s="43">
        <f t="shared" si="1357"/>
        <v>1</v>
      </c>
      <c r="L677" s="38">
        <f t="shared" ref="L677" si="1367">M677+N677+O677</f>
        <v>510</v>
      </c>
      <c r="M677" s="38">
        <v>0</v>
      </c>
      <c r="N677" s="38">
        <v>0</v>
      </c>
      <c r="O677" s="38">
        <v>510</v>
      </c>
      <c r="P677" s="43">
        <f t="shared" si="1361"/>
        <v>1</v>
      </c>
      <c r="Q677" s="57"/>
    </row>
    <row r="678" spans="1:17" s="1" customFormat="1" ht="166.5" x14ac:dyDescent="0.25">
      <c r="A678" s="69" t="s">
        <v>1189</v>
      </c>
      <c r="B678" s="53" t="s">
        <v>713</v>
      </c>
      <c r="C678" s="38">
        <f t="shared" ref="C678" si="1368">D678+E678+F678</f>
        <v>1130</v>
      </c>
      <c r="D678" s="38">
        <v>500</v>
      </c>
      <c r="E678" s="38">
        <v>0</v>
      </c>
      <c r="F678" s="38">
        <v>630</v>
      </c>
      <c r="G678" s="79">
        <f t="shared" ref="G678" si="1369">H678+I678+J678</f>
        <v>884</v>
      </c>
      <c r="H678" s="79">
        <v>254</v>
      </c>
      <c r="I678" s="79">
        <v>0</v>
      </c>
      <c r="J678" s="79">
        <v>630</v>
      </c>
      <c r="K678" s="43">
        <f t="shared" si="1357"/>
        <v>0.78230088495575223</v>
      </c>
      <c r="L678" s="38">
        <f t="shared" ref="L678" si="1370">M678+N678+O678</f>
        <v>884</v>
      </c>
      <c r="M678" s="38">
        <v>254</v>
      </c>
      <c r="N678" s="38">
        <v>0</v>
      </c>
      <c r="O678" s="38">
        <v>630</v>
      </c>
      <c r="P678" s="43">
        <f t="shared" si="1361"/>
        <v>0.78230088495575223</v>
      </c>
      <c r="Q678" s="57" t="s">
        <v>1000</v>
      </c>
    </row>
    <row r="679" spans="1:17" s="1" customFormat="1" ht="111" x14ac:dyDescent="0.25">
      <c r="A679" s="69" t="s">
        <v>1190</v>
      </c>
      <c r="B679" s="53" t="s">
        <v>714</v>
      </c>
      <c r="C679" s="38">
        <f t="shared" ref="C679" si="1371">D679+E679+F679</f>
        <v>0</v>
      </c>
      <c r="D679" s="38">
        <v>0</v>
      </c>
      <c r="E679" s="38">
        <v>0</v>
      </c>
      <c r="F679" s="38">
        <v>0</v>
      </c>
      <c r="G679" s="79">
        <f t="shared" ref="G679" si="1372">H679+I679+J679</f>
        <v>0</v>
      </c>
      <c r="H679" s="79">
        <v>0</v>
      </c>
      <c r="I679" s="79">
        <v>0</v>
      </c>
      <c r="J679" s="79">
        <v>0</v>
      </c>
      <c r="K679" s="43" t="s">
        <v>33</v>
      </c>
      <c r="L679" s="38">
        <f t="shared" ref="L679" si="1373">M679+N679+O679</f>
        <v>0</v>
      </c>
      <c r="M679" s="38">
        <v>0</v>
      </c>
      <c r="N679" s="38">
        <v>0</v>
      </c>
      <c r="O679" s="38">
        <v>0</v>
      </c>
      <c r="P679" s="43" t="s">
        <v>33</v>
      </c>
      <c r="Q679" s="57"/>
    </row>
    <row r="680" spans="1:17" s="1" customFormat="1" ht="54" x14ac:dyDescent="0.25">
      <c r="A680" s="69" t="s">
        <v>1142</v>
      </c>
      <c r="B680" s="46" t="s">
        <v>715</v>
      </c>
      <c r="C680" s="40">
        <f>C681</f>
        <v>21743</v>
      </c>
      <c r="D680" s="40">
        <f t="shared" ref="D680:L681" si="1374">D681</f>
        <v>1130.8800000000001</v>
      </c>
      <c r="E680" s="40">
        <f t="shared" si="1374"/>
        <v>20612.12</v>
      </c>
      <c r="F680" s="40">
        <f t="shared" si="1374"/>
        <v>0</v>
      </c>
      <c r="G680" s="76">
        <f t="shared" si="1374"/>
        <v>17536.8</v>
      </c>
      <c r="H680" s="76">
        <f t="shared" si="1374"/>
        <v>916.05</v>
      </c>
      <c r="I680" s="76">
        <f t="shared" si="1374"/>
        <v>16620.75</v>
      </c>
      <c r="J680" s="76">
        <f t="shared" si="1374"/>
        <v>0</v>
      </c>
      <c r="K680" s="43">
        <f t="shared" si="1357"/>
        <v>0.80654923423630587</v>
      </c>
      <c r="L680" s="40">
        <f t="shared" si="1374"/>
        <v>17536.8</v>
      </c>
      <c r="M680" s="40">
        <f t="shared" ref="M680:M681" si="1375">M681</f>
        <v>916.05</v>
      </c>
      <c r="N680" s="40">
        <f t="shared" ref="N680:N681" si="1376">N681</f>
        <v>16620.75</v>
      </c>
      <c r="O680" s="40">
        <f t="shared" ref="O680:O681" si="1377">O681</f>
        <v>0</v>
      </c>
      <c r="P680" s="43">
        <f t="shared" si="1361"/>
        <v>0.80654923423630587</v>
      </c>
      <c r="Q680" s="57"/>
    </row>
    <row r="681" spans="1:17" s="1" customFormat="1" ht="108" x14ac:dyDescent="0.25">
      <c r="A681" s="69" t="s">
        <v>1187</v>
      </c>
      <c r="B681" s="46" t="s">
        <v>716</v>
      </c>
      <c r="C681" s="40">
        <f>C682</f>
        <v>21743</v>
      </c>
      <c r="D681" s="40">
        <f t="shared" si="1374"/>
        <v>1130.8800000000001</v>
      </c>
      <c r="E681" s="40">
        <f t="shared" si="1374"/>
        <v>20612.12</v>
      </c>
      <c r="F681" s="40">
        <f t="shared" si="1374"/>
        <v>0</v>
      </c>
      <c r="G681" s="76">
        <f t="shared" si="1374"/>
        <v>17536.8</v>
      </c>
      <c r="H681" s="76">
        <f t="shared" si="1374"/>
        <v>916.05</v>
      </c>
      <c r="I681" s="76">
        <f t="shared" si="1374"/>
        <v>16620.75</v>
      </c>
      <c r="J681" s="76">
        <f t="shared" si="1374"/>
        <v>0</v>
      </c>
      <c r="K681" s="43">
        <f t="shared" si="1357"/>
        <v>0.80654923423630587</v>
      </c>
      <c r="L681" s="40">
        <f t="shared" si="1374"/>
        <v>17536.8</v>
      </c>
      <c r="M681" s="40">
        <f t="shared" si="1375"/>
        <v>916.05</v>
      </c>
      <c r="N681" s="40">
        <f t="shared" si="1376"/>
        <v>16620.75</v>
      </c>
      <c r="O681" s="40">
        <f t="shared" si="1377"/>
        <v>0</v>
      </c>
      <c r="P681" s="43">
        <f t="shared" si="1361"/>
        <v>0.80654923423630587</v>
      </c>
      <c r="Q681" s="57"/>
    </row>
    <row r="682" spans="1:17" s="1" customFormat="1" ht="83.25" x14ac:dyDescent="0.25">
      <c r="A682" s="69" t="s">
        <v>1099</v>
      </c>
      <c r="B682" s="53" t="s">
        <v>717</v>
      </c>
      <c r="C682" s="38">
        <f>C683+C684+C685+C687+C686+C688+C689+C690+C692+C691+C693+C694+C695+C696+C697+C698+C699+C700+C701+C702</f>
        <v>21743</v>
      </c>
      <c r="D682" s="38">
        <f t="shared" ref="D682:L682" si="1378">D683+D684+D685+D687+D686+D688+D689+D690+D692+D691+D693+D694+D695+D696+D697+D698+D699+D700+D701+D702</f>
        <v>1130.8800000000001</v>
      </c>
      <c r="E682" s="38">
        <f t="shared" si="1378"/>
        <v>20612.12</v>
      </c>
      <c r="F682" s="38">
        <f t="shared" si="1378"/>
        <v>0</v>
      </c>
      <c r="G682" s="79">
        <f t="shared" si="1378"/>
        <v>17536.8</v>
      </c>
      <c r="H682" s="79">
        <f t="shared" si="1378"/>
        <v>916.05</v>
      </c>
      <c r="I682" s="79">
        <f t="shared" si="1378"/>
        <v>16620.75</v>
      </c>
      <c r="J682" s="79">
        <f t="shared" si="1378"/>
        <v>0</v>
      </c>
      <c r="K682" s="43">
        <f t="shared" si="1357"/>
        <v>0.80654923423630587</v>
      </c>
      <c r="L682" s="38">
        <f t="shared" si="1378"/>
        <v>17536.8</v>
      </c>
      <c r="M682" s="38">
        <f t="shared" ref="M682" si="1379">M683+M684+M685+M687+M686+M688+M689+M690+M692+M691+M693+M694+M695+M696+M697+M698+M699+M700+M701+M702</f>
        <v>916.05</v>
      </c>
      <c r="N682" s="38">
        <f t="shared" ref="N682" si="1380">N683+N684+N685+N687+N686+N688+N689+N690+N692+N691+N693+N694+N695+N696+N697+N698+N699+N700+N701+N702</f>
        <v>16620.75</v>
      </c>
      <c r="O682" s="38">
        <f t="shared" ref="O682" si="1381">O683+O684+O685+O687+O686+O688+O689+O690+O692+O691+O693+O694+O695+O696+O697+O698+O699+O700+O701+O702</f>
        <v>0</v>
      </c>
      <c r="P682" s="43">
        <f t="shared" si="1361"/>
        <v>0.80654923423630587</v>
      </c>
      <c r="Q682" s="57"/>
    </row>
    <row r="683" spans="1:17" s="1" customFormat="1" ht="55.5" x14ac:dyDescent="0.25">
      <c r="A683" s="69" t="s">
        <v>1320</v>
      </c>
      <c r="B683" s="54" t="s">
        <v>718</v>
      </c>
      <c r="C683" s="38">
        <f t="shared" ref="C683:C701" si="1382">D683+E683+F683</f>
        <v>300</v>
      </c>
      <c r="D683" s="38">
        <v>15</v>
      </c>
      <c r="E683" s="38">
        <v>285</v>
      </c>
      <c r="F683" s="38">
        <v>0</v>
      </c>
      <c r="G683" s="79">
        <f t="shared" ref="G683:G701" si="1383">H683+I683+J683</f>
        <v>300</v>
      </c>
      <c r="H683" s="79">
        <v>15</v>
      </c>
      <c r="I683" s="79">
        <v>285</v>
      </c>
      <c r="J683" s="79">
        <v>0</v>
      </c>
      <c r="K683" s="43">
        <f t="shared" ref="K683:K701" si="1384">G683/C683</f>
        <v>1</v>
      </c>
      <c r="L683" s="38">
        <f t="shared" ref="L683:L701" si="1385">M683+N683+O683</f>
        <v>300</v>
      </c>
      <c r="M683" s="38">
        <v>15</v>
      </c>
      <c r="N683" s="38">
        <v>285</v>
      </c>
      <c r="O683" s="38">
        <v>0</v>
      </c>
      <c r="P683" s="43">
        <f t="shared" si="1361"/>
        <v>1</v>
      </c>
      <c r="Q683" s="57"/>
    </row>
    <row r="684" spans="1:17" s="1" customFormat="1" ht="111" x14ac:dyDescent="0.25">
      <c r="A684" s="69" t="s">
        <v>1321</v>
      </c>
      <c r="B684" s="54" t="s">
        <v>719</v>
      </c>
      <c r="C684" s="38">
        <f t="shared" si="1382"/>
        <v>525</v>
      </c>
      <c r="D684" s="38">
        <v>26.25</v>
      </c>
      <c r="E684" s="38">
        <v>498.75</v>
      </c>
      <c r="F684" s="38">
        <v>0</v>
      </c>
      <c r="G684" s="79">
        <f t="shared" si="1383"/>
        <v>438.4</v>
      </c>
      <c r="H684" s="79">
        <v>21.9</v>
      </c>
      <c r="I684" s="79">
        <v>416.5</v>
      </c>
      <c r="J684" s="79">
        <v>0</v>
      </c>
      <c r="K684" s="43">
        <f t="shared" si="1384"/>
        <v>0.83504761904761904</v>
      </c>
      <c r="L684" s="38">
        <f t="shared" si="1385"/>
        <v>438.4</v>
      </c>
      <c r="M684" s="38">
        <v>21.9</v>
      </c>
      <c r="N684" s="38">
        <v>416.5</v>
      </c>
      <c r="O684" s="38">
        <v>0</v>
      </c>
      <c r="P684" s="43">
        <f t="shared" si="1361"/>
        <v>0.83504761904761904</v>
      </c>
      <c r="Q684" s="57" t="s">
        <v>1100</v>
      </c>
    </row>
    <row r="685" spans="1:17" s="1" customFormat="1" ht="111" x14ac:dyDescent="0.25">
      <c r="A685" s="69" t="s">
        <v>1322</v>
      </c>
      <c r="B685" s="54" t="s">
        <v>720</v>
      </c>
      <c r="C685" s="38">
        <f t="shared" si="1382"/>
        <v>150</v>
      </c>
      <c r="D685" s="38">
        <v>7.5</v>
      </c>
      <c r="E685" s="38">
        <v>142.5</v>
      </c>
      <c r="F685" s="38">
        <v>0</v>
      </c>
      <c r="G685" s="79">
        <f t="shared" si="1383"/>
        <v>150</v>
      </c>
      <c r="H685" s="79">
        <v>7.5</v>
      </c>
      <c r="I685" s="79">
        <v>142.5</v>
      </c>
      <c r="J685" s="79">
        <v>0</v>
      </c>
      <c r="K685" s="43">
        <f t="shared" si="1384"/>
        <v>1</v>
      </c>
      <c r="L685" s="38">
        <f t="shared" si="1385"/>
        <v>150</v>
      </c>
      <c r="M685" s="38">
        <v>7.5</v>
      </c>
      <c r="N685" s="38">
        <v>142.5</v>
      </c>
      <c r="O685" s="38">
        <v>0</v>
      </c>
      <c r="P685" s="43">
        <f t="shared" si="1361"/>
        <v>1</v>
      </c>
      <c r="Q685" s="57"/>
    </row>
    <row r="686" spans="1:17" s="1" customFormat="1" ht="111" x14ac:dyDescent="0.25">
      <c r="A686" s="69" t="s">
        <v>1219</v>
      </c>
      <c r="B686" s="54" t="s">
        <v>721</v>
      </c>
      <c r="C686" s="38">
        <f t="shared" si="1382"/>
        <v>1400</v>
      </c>
      <c r="D686" s="38">
        <v>84</v>
      </c>
      <c r="E686" s="38">
        <v>1316</v>
      </c>
      <c r="F686" s="38">
        <v>0</v>
      </c>
      <c r="G686" s="79">
        <f t="shared" si="1383"/>
        <v>852</v>
      </c>
      <c r="H686" s="79">
        <v>50.5</v>
      </c>
      <c r="I686" s="79">
        <v>801.5</v>
      </c>
      <c r="J686" s="79">
        <v>0</v>
      </c>
      <c r="K686" s="43">
        <f t="shared" si="1384"/>
        <v>0.60857142857142854</v>
      </c>
      <c r="L686" s="38">
        <f t="shared" si="1385"/>
        <v>852</v>
      </c>
      <c r="M686" s="38">
        <v>50.5</v>
      </c>
      <c r="N686" s="38">
        <v>801.5</v>
      </c>
      <c r="O686" s="38">
        <v>0</v>
      </c>
      <c r="P686" s="43">
        <f t="shared" si="1361"/>
        <v>0.60857142857142854</v>
      </c>
      <c r="Q686" s="57" t="s">
        <v>1100</v>
      </c>
    </row>
    <row r="687" spans="1:17" s="1" customFormat="1" ht="83.25" x14ac:dyDescent="0.25">
      <c r="A687" s="69" t="s">
        <v>1323</v>
      </c>
      <c r="B687" s="54" t="s">
        <v>722</v>
      </c>
      <c r="C687" s="38">
        <f t="shared" si="1382"/>
        <v>250</v>
      </c>
      <c r="D687" s="38">
        <v>12.5</v>
      </c>
      <c r="E687" s="38">
        <v>237.5</v>
      </c>
      <c r="F687" s="38">
        <v>0</v>
      </c>
      <c r="G687" s="79">
        <f t="shared" si="1383"/>
        <v>204.1</v>
      </c>
      <c r="H687" s="79">
        <v>10.199999999999999</v>
      </c>
      <c r="I687" s="79">
        <v>193.9</v>
      </c>
      <c r="J687" s="79">
        <v>0</v>
      </c>
      <c r="K687" s="43">
        <f t="shared" si="1384"/>
        <v>0.81640000000000001</v>
      </c>
      <c r="L687" s="38">
        <f t="shared" si="1385"/>
        <v>204.1</v>
      </c>
      <c r="M687" s="38">
        <v>10.199999999999999</v>
      </c>
      <c r="N687" s="38">
        <v>193.9</v>
      </c>
      <c r="O687" s="38">
        <v>0</v>
      </c>
      <c r="P687" s="43">
        <f t="shared" si="1361"/>
        <v>0.81640000000000001</v>
      </c>
      <c r="Q687" s="57" t="s">
        <v>1100</v>
      </c>
    </row>
    <row r="688" spans="1:17" s="1" customFormat="1" ht="55.5" x14ac:dyDescent="0.25">
      <c r="A688" s="69" t="s">
        <v>1324</v>
      </c>
      <c r="B688" s="54" t="s">
        <v>723</v>
      </c>
      <c r="C688" s="38">
        <f t="shared" si="1382"/>
        <v>1700</v>
      </c>
      <c r="D688" s="38">
        <v>102</v>
      </c>
      <c r="E688" s="38">
        <v>1598</v>
      </c>
      <c r="F688" s="38">
        <v>0</v>
      </c>
      <c r="G688" s="79">
        <f t="shared" si="1383"/>
        <v>1193.5</v>
      </c>
      <c r="H688" s="79">
        <v>70.7</v>
      </c>
      <c r="I688" s="79">
        <v>1122.8</v>
      </c>
      <c r="J688" s="79">
        <v>0</v>
      </c>
      <c r="K688" s="43">
        <f t="shared" si="1384"/>
        <v>0.70205882352941174</v>
      </c>
      <c r="L688" s="38">
        <f t="shared" si="1385"/>
        <v>1193.5</v>
      </c>
      <c r="M688" s="38">
        <v>70.7</v>
      </c>
      <c r="N688" s="38">
        <v>1122.8</v>
      </c>
      <c r="O688" s="38">
        <v>0</v>
      </c>
      <c r="P688" s="43">
        <f t="shared" si="1361"/>
        <v>0.70205882352941174</v>
      </c>
      <c r="Q688" s="57" t="s">
        <v>1100</v>
      </c>
    </row>
    <row r="689" spans="1:17" s="1" customFormat="1" ht="83.25" x14ac:dyDescent="0.25">
      <c r="A689" s="69" t="s">
        <v>1325</v>
      </c>
      <c r="B689" s="54" t="s">
        <v>724</v>
      </c>
      <c r="C689" s="38">
        <f t="shared" si="1382"/>
        <v>1300</v>
      </c>
      <c r="D689" s="38">
        <v>65</v>
      </c>
      <c r="E689" s="38">
        <v>1235</v>
      </c>
      <c r="F689" s="38">
        <v>0</v>
      </c>
      <c r="G689" s="79">
        <f t="shared" si="1383"/>
        <v>1182</v>
      </c>
      <c r="H689" s="79">
        <v>59.1</v>
      </c>
      <c r="I689" s="79">
        <v>1122.9000000000001</v>
      </c>
      <c r="J689" s="79">
        <v>0</v>
      </c>
      <c r="K689" s="43">
        <f t="shared" si="1384"/>
        <v>0.90923076923076918</v>
      </c>
      <c r="L689" s="38">
        <f t="shared" si="1385"/>
        <v>1182</v>
      </c>
      <c r="M689" s="38">
        <v>59.1</v>
      </c>
      <c r="N689" s="38">
        <v>1122.9000000000001</v>
      </c>
      <c r="O689" s="38">
        <v>0</v>
      </c>
      <c r="P689" s="43">
        <f t="shared" si="1361"/>
        <v>0.90923076923076918</v>
      </c>
      <c r="Q689" s="57"/>
    </row>
    <row r="690" spans="1:17" s="1" customFormat="1" ht="111" x14ac:dyDescent="0.25">
      <c r="A690" s="69" t="s">
        <v>1326</v>
      </c>
      <c r="B690" s="54" t="s">
        <v>725</v>
      </c>
      <c r="C690" s="38">
        <f t="shared" si="1382"/>
        <v>2000</v>
      </c>
      <c r="D690" s="38">
        <v>100</v>
      </c>
      <c r="E690" s="38">
        <v>1900</v>
      </c>
      <c r="F690" s="38">
        <v>0</v>
      </c>
      <c r="G690" s="79">
        <f t="shared" si="1383"/>
        <v>1740</v>
      </c>
      <c r="H690" s="79">
        <v>87</v>
      </c>
      <c r="I690" s="79">
        <v>1653</v>
      </c>
      <c r="J690" s="79">
        <v>0</v>
      </c>
      <c r="K690" s="43">
        <f t="shared" si="1384"/>
        <v>0.87</v>
      </c>
      <c r="L690" s="38">
        <f t="shared" si="1385"/>
        <v>1740</v>
      </c>
      <c r="M690" s="38">
        <v>87</v>
      </c>
      <c r="N690" s="38">
        <v>1653</v>
      </c>
      <c r="O690" s="38">
        <v>0</v>
      </c>
      <c r="P690" s="43">
        <f t="shared" si="1361"/>
        <v>0.87</v>
      </c>
      <c r="Q690" s="57" t="s">
        <v>1100</v>
      </c>
    </row>
    <row r="691" spans="1:17" s="1" customFormat="1" ht="83.25" x14ac:dyDescent="0.25">
      <c r="A691" s="69" t="s">
        <v>1327</v>
      </c>
      <c r="B691" s="54" t="s">
        <v>726</v>
      </c>
      <c r="C691" s="38">
        <f t="shared" si="1382"/>
        <v>250</v>
      </c>
      <c r="D691" s="38">
        <v>12.5</v>
      </c>
      <c r="E691" s="38">
        <v>237.5</v>
      </c>
      <c r="F691" s="38">
        <v>0</v>
      </c>
      <c r="G691" s="79">
        <f t="shared" si="1383"/>
        <v>246.20000000000002</v>
      </c>
      <c r="H691" s="79">
        <v>12.3</v>
      </c>
      <c r="I691" s="79">
        <v>233.9</v>
      </c>
      <c r="J691" s="79">
        <v>0</v>
      </c>
      <c r="K691" s="43">
        <f t="shared" si="1384"/>
        <v>0.98480000000000012</v>
      </c>
      <c r="L691" s="38">
        <f t="shared" si="1385"/>
        <v>246.20000000000002</v>
      </c>
      <c r="M691" s="38">
        <v>12.3</v>
      </c>
      <c r="N691" s="38">
        <v>233.9</v>
      </c>
      <c r="O691" s="38">
        <v>0</v>
      </c>
      <c r="P691" s="43">
        <f t="shared" si="1361"/>
        <v>0.98480000000000012</v>
      </c>
      <c r="Q691" s="57"/>
    </row>
    <row r="692" spans="1:17" s="1" customFormat="1" ht="55.5" x14ac:dyDescent="0.25">
      <c r="A692" s="69" t="s">
        <v>1328</v>
      </c>
      <c r="B692" s="54" t="s">
        <v>727</v>
      </c>
      <c r="C692" s="38">
        <f t="shared" si="1382"/>
        <v>315</v>
      </c>
      <c r="D692" s="38">
        <v>15.75</v>
      </c>
      <c r="E692" s="38">
        <v>299.25</v>
      </c>
      <c r="F692" s="38">
        <v>0</v>
      </c>
      <c r="G692" s="79">
        <f t="shared" si="1383"/>
        <v>278</v>
      </c>
      <c r="H692" s="79">
        <v>13.9</v>
      </c>
      <c r="I692" s="79">
        <v>264.10000000000002</v>
      </c>
      <c r="J692" s="79">
        <v>0</v>
      </c>
      <c r="K692" s="43">
        <f t="shared" si="1384"/>
        <v>0.88253968253968251</v>
      </c>
      <c r="L692" s="38">
        <f t="shared" si="1385"/>
        <v>278</v>
      </c>
      <c r="M692" s="38">
        <v>13.9</v>
      </c>
      <c r="N692" s="38">
        <v>264.10000000000002</v>
      </c>
      <c r="O692" s="38">
        <v>0</v>
      </c>
      <c r="P692" s="43">
        <f t="shared" si="1361"/>
        <v>0.88253968253968251</v>
      </c>
      <c r="Q692" s="57" t="s">
        <v>1100</v>
      </c>
    </row>
    <row r="693" spans="1:17" s="1" customFormat="1" ht="55.5" x14ac:dyDescent="0.25">
      <c r="A693" s="69" t="s">
        <v>1329</v>
      </c>
      <c r="B693" s="54" t="s">
        <v>728</v>
      </c>
      <c r="C693" s="38">
        <f t="shared" si="1382"/>
        <v>1000</v>
      </c>
      <c r="D693" s="38">
        <v>50</v>
      </c>
      <c r="E693" s="38">
        <v>950</v>
      </c>
      <c r="F693" s="38">
        <v>0</v>
      </c>
      <c r="G693" s="79">
        <f t="shared" si="1383"/>
        <v>670.9</v>
      </c>
      <c r="H693" s="79">
        <v>33.5</v>
      </c>
      <c r="I693" s="79">
        <v>637.4</v>
      </c>
      <c r="J693" s="79">
        <v>0</v>
      </c>
      <c r="K693" s="43">
        <f t="shared" si="1384"/>
        <v>0.67089999999999994</v>
      </c>
      <c r="L693" s="38">
        <f t="shared" si="1385"/>
        <v>670.9</v>
      </c>
      <c r="M693" s="38">
        <v>33.5</v>
      </c>
      <c r="N693" s="38">
        <v>637.4</v>
      </c>
      <c r="O693" s="38">
        <v>0</v>
      </c>
      <c r="P693" s="43">
        <f t="shared" si="1361"/>
        <v>0.67089999999999994</v>
      </c>
      <c r="Q693" s="57" t="s">
        <v>1100</v>
      </c>
    </row>
    <row r="694" spans="1:17" s="1" customFormat="1" ht="83.25" x14ac:dyDescent="0.25">
      <c r="A694" s="69" t="s">
        <v>1220</v>
      </c>
      <c r="B694" s="54" t="s">
        <v>729</v>
      </c>
      <c r="C694" s="38">
        <f t="shared" si="1382"/>
        <v>1000</v>
      </c>
      <c r="D694" s="38">
        <v>50</v>
      </c>
      <c r="E694" s="38">
        <v>950</v>
      </c>
      <c r="F694" s="38">
        <v>0</v>
      </c>
      <c r="G694" s="79">
        <f t="shared" si="1383"/>
        <v>890</v>
      </c>
      <c r="H694" s="79">
        <v>44.5</v>
      </c>
      <c r="I694" s="79">
        <v>845.5</v>
      </c>
      <c r="J694" s="79">
        <v>0</v>
      </c>
      <c r="K694" s="43">
        <f t="shared" si="1384"/>
        <v>0.89</v>
      </c>
      <c r="L694" s="38">
        <f t="shared" si="1385"/>
        <v>890</v>
      </c>
      <c r="M694" s="38">
        <v>44.5</v>
      </c>
      <c r="N694" s="38">
        <v>845.5</v>
      </c>
      <c r="O694" s="38">
        <v>0</v>
      </c>
      <c r="P694" s="43">
        <f t="shared" si="1361"/>
        <v>0.89</v>
      </c>
      <c r="Q694" s="57" t="s">
        <v>1100</v>
      </c>
    </row>
    <row r="695" spans="1:17" s="1" customFormat="1" ht="83.25" x14ac:dyDescent="0.25">
      <c r="A695" s="69" t="s">
        <v>1221</v>
      </c>
      <c r="B695" s="54" t="s">
        <v>730</v>
      </c>
      <c r="C695" s="38">
        <f t="shared" si="1382"/>
        <v>300</v>
      </c>
      <c r="D695" s="38">
        <v>15</v>
      </c>
      <c r="E695" s="38">
        <v>285</v>
      </c>
      <c r="F695" s="38">
        <v>0</v>
      </c>
      <c r="G695" s="79">
        <f t="shared" si="1383"/>
        <v>300</v>
      </c>
      <c r="H695" s="79">
        <v>15</v>
      </c>
      <c r="I695" s="79">
        <v>285</v>
      </c>
      <c r="J695" s="79">
        <v>0</v>
      </c>
      <c r="K695" s="43">
        <f t="shared" si="1384"/>
        <v>1</v>
      </c>
      <c r="L695" s="38">
        <f t="shared" si="1385"/>
        <v>300</v>
      </c>
      <c r="M695" s="38">
        <v>15</v>
      </c>
      <c r="N695" s="38">
        <v>285</v>
      </c>
      <c r="O695" s="38">
        <v>0</v>
      </c>
      <c r="P695" s="43">
        <f t="shared" si="1361"/>
        <v>1</v>
      </c>
      <c r="Q695" s="57"/>
    </row>
    <row r="696" spans="1:17" s="1" customFormat="1" ht="138.75" x14ac:dyDescent="0.25">
      <c r="A696" s="69" t="s">
        <v>1330</v>
      </c>
      <c r="B696" s="54" t="s">
        <v>731</v>
      </c>
      <c r="C696" s="38">
        <f t="shared" si="1382"/>
        <v>3528</v>
      </c>
      <c r="D696" s="38">
        <v>177</v>
      </c>
      <c r="E696" s="38">
        <v>3351</v>
      </c>
      <c r="F696" s="38">
        <v>0</v>
      </c>
      <c r="G696" s="79">
        <f t="shared" si="1383"/>
        <v>2920</v>
      </c>
      <c r="H696" s="79">
        <v>154.19999999999999</v>
      </c>
      <c r="I696" s="79">
        <v>2765.8</v>
      </c>
      <c r="J696" s="79">
        <v>0</v>
      </c>
      <c r="K696" s="43">
        <f t="shared" si="1384"/>
        <v>0.82766439909297052</v>
      </c>
      <c r="L696" s="38">
        <f t="shared" si="1385"/>
        <v>2920</v>
      </c>
      <c r="M696" s="38">
        <v>154.19999999999999</v>
      </c>
      <c r="N696" s="38">
        <v>2765.8</v>
      </c>
      <c r="O696" s="38">
        <v>0</v>
      </c>
      <c r="P696" s="43">
        <f t="shared" si="1361"/>
        <v>0.82766439909297052</v>
      </c>
      <c r="Q696" s="57" t="s">
        <v>1100</v>
      </c>
    </row>
    <row r="697" spans="1:17" s="1" customFormat="1" ht="55.5" x14ac:dyDescent="0.25">
      <c r="A697" s="69" t="s">
        <v>1331</v>
      </c>
      <c r="B697" s="54" t="s">
        <v>732</v>
      </c>
      <c r="C697" s="38">
        <f t="shared" si="1382"/>
        <v>1000</v>
      </c>
      <c r="D697" s="38">
        <v>50</v>
      </c>
      <c r="E697" s="38">
        <v>950</v>
      </c>
      <c r="F697" s="38">
        <v>0</v>
      </c>
      <c r="G697" s="79">
        <f t="shared" si="1383"/>
        <v>702.2</v>
      </c>
      <c r="H697" s="79">
        <v>35.1</v>
      </c>
      <c r="I697" s="79">
        <v>667.1</v>
      </c>
      <c r="J697" s="79">
        <v>0</v>
      </c>
      <c r="K697" s="43">
        <f t="shared" si="1384"/>
        <v>0.70220000000000005</v>
      </c>
      <c r="L697" s="38">
        <f t="shared" si="1385"/>
        <v>702.2</v>
      </c>
      <c r="M697" s="38">
        <v>35.1</v>
      </c>
      <c r="N697" s="38">
        <v>667.1</v>
      </c>
      <c r="O697" s="38">
        <v>0</v>
      </c>
      <c r="P697" s="43">
        <f t="shared" si="1361"/>
        <v>0.70220000000000005</v>
      </c>
      <c r="Q697" s="57" t="s">
        <v>1100</v>
      </c>
    </row>
    <row r="698" spans="1:17" s="1" customFormat="1" ht="83.25" x14ac:dyDescent="0.25">
      <c r="A698" s="69" t="s">
        <v>1222</v>
      </c>
      <c r="B698" s="54" t="s">
        <v>733</v>
      </c>
      <c r="C698" s="38">
        <f t="shared" si="1382"/>
        <v>900</v>
      </c>
      <c r="D698" s="38">
        <v>45</v>
      </c>
      <c r="E698" s="38">
        <v>855</v>
      </c>
      <c r="F698" s="38">
        <v>0</v>
      </c>
      <c r="G698" s="79">
        <f t="shared" si="1383"/>
        <v>877.9</v>
      </c>
      <c r="H698" s="79">
        <v>43.9</v>
      </c>
      <c r="I698" s="79">
        <v>834</v>
      </c>
      <c r="J698" s="79">
        <v>0</v>
      </c>
      <c r="K698" s="43">
        <f t="shared" si="1384"/>
        <v>0.97544444444444445</v>
      </c>
      <c r="L698" s="38">
        <f t="shared" si="1385"/>
        <v>877.9</v>
      </c>
      <c r="M698" s="38">
        <v>43.9</v>
      </c>
      <c r="N698" s="38">
        <v>834</v>
      </c>
      <c r="O698" s="38">
        <v>0</v>
      </c>
      <c r="P698" s="43">
        <f t="shared" si="1361"/>
        <v>0.97544444444444445</v>
      </c>
      <c r="Q698" s="57"/>
    </row>
    <row r="699" spans="1:17" s="1" customFormat="1" ht="83.25" x14ac:dyDescent="0.25">
      <c r="A699" s="69" t="s">
        <v>1223</v>
      </c>
      <c r="B699" s="54" t="s">
        <v>734</v>
      </c>
      <c r="C699" s="38">
        <f t="shared" si="1382"/>
        <v>315</v>
      </c>
      <c r="D699" s="38">
        <v>15.75</v>
      </c>
      <c r="E699" s="38">
        <v>299.25</v>
      </c>
      <c r="F699" s="38">
        <v>0</v>
      </c>
      <c r="G699" s="79">
        <f t="shared" si="1383"/>
        <v>315</v>
      </c>
      <c r="H699" s="79">
        <v>15.75</v>
      </c>
      <c r="I699" s="79">
        <v>299.25</v>
      </c>
      <c r="J699" s="79">
        <v>0</v>
      </c>
      <c r="K699" s="43">
        <f t="shared" si="1384"/>
        <v>1</v>
      </c>
      <c r="L699" s="38">
        <f t="shared" si="1385"/>
        <v>315</v>
      </c>
      <c r="M699" s="38">
        <v>15.75</v>
      </c>
      <c r="N699" s="38">
        <v>299.25</v>
      </c>
      <c r="O699" s="38">
        <v>0</v>
      </c>
      <c r="P699" s="43">
        <f t="shared" si="1361"/>
        <v>1</v>
      </c>
      <c r="Q699" s="57"/>
    </row>
    <row r="700" spans="1:17" s="1" customFormat="1" ht="83.25" x14ac:dyDescent="0.25">
      <c r="A700" s="69" t="s">
        <v>1332</v>
      </c>
      <c r="B700" s="54" t="s">
        <v>735</v>
      </c>
      <c r="C700" s="38">
        <f t="shared" si="1382"/>
        <v>3202.5</v>
      </c>
      <c r="D700" s="38">
        <v>160.13</v>
      </c>
      <c r="E700" s="38">
        <v>3042.37</v>
      </c>
      <c r="F700" s="38">
        <v>0</v>
      </c>
      <c r="G700" s="79">
        <f t="shared" si="1383"/>
        <v>2084</v>
      </c>
      <c r="H700" s="79">
        <v>104.2</v>
      </c>
      <c r="I700" s="79">
        <v>1979.8</v>
      </c>
      <c r="J700" s="79">
        <v>0</v>
      </c>
      <c r="K700" s="43">
        <f t="shared" si="1384"/>
        <v>0.65074160811865733</v>
      </c>
      <c r="L700" s="38">
        <f t="shared" si="1385"/>
        <v>2084</v>
      </c>
      <c r="M700" s="38">
        <v>104.2</v>
      </c>
      <c r="N700" s="38">
        <v>1979.8</v>
      </c>
      <c r="O700" s="38">
        <v>0</v>
      </c>
      <c r="P700" s="43">
        <f t="shared" si="1361"/>
        <v>0.65074160811865733</v>
      </c>
      <c r="Q700" s="57" t="s">
        <v>1100</v>
      </c>
    </row>
    <row r="701" spans="1:17" s="1" customFormat="1" ht="55.5" x14ac:dyDescent="0.25">
      <c r="A701" s="69" t="s">
        <v>1224</v>
      </c>
      <c r="B701" s="54" t="s">
        <v>736</v>
      </c>
      <c r="C701" s="38">
        <f t="shared" si="1382"/>
        <v>1000</v>
      </c>
      <c r="D701" s="38">
        <v>50</v>
      </c>
      <c r="E701" s="38">
        <v>950</v>
      </c>
      <c r="F701" s="38">
        <v>0</v>
      </c>
      <c r="G701" s="79">
        <f t="shared" si="1383"/>
        <v>885.09999999999991</v>
      </c>
      <c r="H701" s="79">
        <v>44.3</v>
      </c>
      <c r="I701" s="79">
        <v>840.8</v>
      </c>
      <c r="J701" s="79">
        <v>0</v>
      </c>
      <c r="K701" s="43">
        <f t="shared" si="1384"/>
        <v>0.88509999999999989</v>
      </c>
      <c r="L701" s="38">
        <f t="shared" si="1385"/>
        <v>885.09999999999991</v>
      </c>
      <c r="M701" s="38">
        <v>44.3</v>
      </c>
      <c r="N701" s="38">
        <v>840.8</v>
      </c>
      <c r="O701" s="38">
        <v>0</v>
      </c>
      <c r="P701" s="43">
        <f t="shared" si="1361"/>
        <v>0.88509999999999989</v>
      </c>
      <c r="Q701" s="57"/>
    </row>
    <row r="702" spans="1:17" s="1" customFormat="1" ht="83.25" x14ac:dyDescent="0.25">
      <c r="A702" s="69" t="s">
        <v>1225</v>
      </c>
      <c r="B702" s="54" t="s">
        <v>737</v>
      </c>
      <c r="C702" s="38">
        <f t="shared" ref="C702" si="1386">D702+E702+F702</f>
        <v>1307.5</v>
      </c>
      <c r="D702" s="38">
        <v>77.5</v>
      </c>
      <c r="E702" s="38">
        <v>1230</v>
      </c>
      <c r="F702" s="38">
        <v>0</v>
      </c>
      <c r="G702" s="79">
        <f t="shared" ref="G702" si="1387">H702+I702+J702</f>
        <v>1307.5</v>
      </c>
      <c r="H702" s="79">
        <v>77.5</v>
      </c>
      <c r="I702" s="79">
        <v>1230</v>
      </c>
      <c r="J702" s="79">
        <v>0</v>
      </c>
      <c r="K702" s="43">
        <f t="shared" si="1357"/>
        <v>1</v>
      </c>
      <c r="L702" s="38">
        <f t="shared" ref="L702" si="1388">M702+N702+O702</f>
        <v>1307.5</v>
      </c>
      <c r="M702" s="38">
        <v>77.5</v>
      </c>
      <c r="N702" s="38">
        <v>1230</v>
      </c>
      <c r="O702" s="38">
        <v>0</v>
      </c>
      <c r="P702" s="43">
        <f t="shared" si="1361"/>
        <v>1</v>
      </c>
      <c r="Q702" s="57"/>
    </row>
    <row r="703" spans="1:17" s="1" customFormat="1" ht="33" x14ac:dyDescent="0.25">
      <c r="A703" s="69" t="s">
        <v>1133</v>
      </c>
      <c r="B703" s="46" t="s">
        <v>738</v>
      </c>
      <c r="C703" s="40">
        <f>C704</f>
        <v>27831.199999999997</v>
      </c>
      <c r="D703" s="40">
        <f t="shared" ref="D703:L703" si="1389">D704</f>
        <v>26401.599999999999</v>
      </c>
      <c r="E703" s="40">
        <f t="shared" si="1389"/>
        <v>0</v>
      </c>
      <c r="F703" s="40">
        <f t="shared" si="1389"/>
        <v>1429.6</v>
      </c>
      <c r="G703" s="76">
        <f t="shared" si="1389"/>
        <v>27806.1</v>
      </c>
      <c r="H703" s="76">
        <f t="shared" si="1389"/>
        <v>26376.5</v>
      </c>
      <c r="I703" s="76">
        <f t="shared" si="1389"/>
        <v>0</v>
      </c>
      <c r="J703" s="76">
        <f t="shared" si="1389"/>
        <v>1429.6</v>
      </c>
      <c r="K703" s="43">
        <f t="shared" si="1357"/>
        <v>0.99909813446779161</v>
      </c>
      <c r="L703" s="40">
        <f t="shared" si="1389"/>
        <v>27806.1</v>
      </c>
      <c r="M703" s="40">
        <f t="shared" ref="M703" si="1390">M704</f>
        <v>26376.5</v>
      </c>
      <c r="N703" s="40">
        <f t="shared" ref="N703" si="1391">N704</f>
        <v>0</v>
      </c>
      <c r="O703" s="40">
        <f t="shared" ref="O703" si="1392">O704</f>
        <v>1429.6</v>
      </c>
      <c r="P703" s="43">
        <f t="shared" si="1361"/>
        <v>0.99909813446779161</v>
      </c>
      <c r="Q703" s="57"/>
    </row>
    <row r="704" spans="1:17" s="1" customFormat="1" ht="189" x14ac:dyDescent="0.25">
      <c r="A704" s="69" t="s">
        <v>1136</v>
      </c>
      <c r="B704" s="46" t="s">
        <v>739</v>
      </c>
      <c r="C704" s="40">
        <f>C705+C709+C710</f>
        <v>27831.199999999997</v>
      </c>
      <c r="D704" s="40">
        <f t="shared" ref="D704:L704" si="1393">D705+D709+D710</f>
        <v>26401.599999999999</v>
      </c>
      <c r="E704" s="40">
        <f t="shared" si="1393"/>
        <v>0</v>
      </c>
      <c r="F704" s="40">
        <f t="shared" si="1393"/>
        <v>1429.6</v>
      </c>
      <c r="G704" s="76">
        <f t="shared" si="1393"/>
        <v>27806.1</v>
      </c>
      <c r="H704" s="76">
        <f t="shared" si="1393"/>
        <v>26376.5</v>
      </c>
      <c r="I704" s="76">
        <f t="shared" si="1393"/>
        <v>0</v>
      </c>
      <c r="J704" s="76">
        <f t="shared" si="1393"/>
        <v>1429.6</v>
      </c>
      <c r="K704" s="43">
        <f t="shared" si="1357"/>
        <v>0.99909813446779161</v>
      </c>
      <c r="L704" s="40">
        <f t="shared" si="1393"/>
        <v>27806.1</v>
      </c>
      <c r="M704" s="40">
        <f t="shared" ref="M704" si="1394">M705+M709+M710</f>
        <v>26376.5</v>
      </c>
      <c r="N704" s="40">
        <f t="shared" ref="N704" si="1395">N705+N709+N710</f>
        <v>0</v>
      </c>
      <c r="O704" s="40">
        <f t="shared" ref="O704" si="1396">O705+O709+O710</f>
        <v>1429.6</v>
      </c>
      <c r="P704" s="43">
        <f t="shared" si="1361"/>
        <v>0.99909813446779161</v>
      </c>
      <c r="Q704" s="57"/>
    </row>
    <row r="705" spans="1:17" s="1" customFormat="1" ht="111" x14ac:dyDescent="0.25">
      <c r="A705" s="69" t="s">
        <v>1030</v>
      </c>
      <c r="B705" s="53" t="s">
        <v>740</v>
      </c>
      <c r="C705" s="38">
        <f>C706+C707+C708</f>
        <v>346.9</v>
      </c>
      <c r="D705" s="38">
        <f t="shared" ref="D705:L705" si="1397">D706+D707+D708</f>
        <v>346.9</v>
      </c>
      <c r="E705" s="38">
        <f t="shared" si="1397"/>
        <v>0</v>
      </c>
      <c r="F705" s="38">
        <f t="shared" si="1397"/>
        <v>0</v>
      </c>
      <c r="G705" s="79">
        <f t="shared" si="1397"/>
        <v>323.2</v>
      </c>
      <c r="H705" s="79">
        <f t="shared" si="1397"/>
        <v>323.2</v>
      </c>
      <c r="I705" s="79">
        <f t="shared" si="1397"/>
        <v>0</v>
      </c>
      <c r="J705" s="79">
        <f t="shared" si="1397"/>
        <v>0</v>
      </c>
      <c r="K705" s="43">
        <f t="shared" si="1357"/>
        <v>0.93168059959642546</v>
      </c>
      <c r="L705" s="38">
        <f t="shared" si="1397"/>
        <v>323.2</v>
      </c>
      <c r="M705" s="38">
        <f t="shared" ref="M705" si="1398">M706+M707+M708</f>
        <v>323.2</v>
      </c>
      <c r="N705" s="38">
        <f t="shared" ref="N705" si="1399">N706+N707+N708</f>
        <v>0</v>
      </c>
      <c r="O705" s="38">
        <f t="shared" ref="O705" si="1400">O706+O707+O708</f>
        <v>0</v>
      </c>
      <c r="P705" s="43">
        <f t="shared" si="1361"/>
        <v>0.93168059959642546</v>
      </c>
      <c r="Q705" s="57"/>
    </row>
    <row r="706" spans="1:17" s="1" customFormat="1" ht="111" x14ac:dyDescent="0.25">
      <c r="A706" s="69" t="s">
        <v>1145</v>
      </c>
      <c r="B706" s="54" t="s">
        <v>741</v>
      </c>
      <c r="C706" s="38">
        <f t="shared" ref="C706" si="1401">D706+E706+F706</f>
        <v>175.2</v>
      </c>
      <c r="D706" s="38">
        <v>175.2</v>
      </c>
      <c r="E706" s="38">
        <v>0</v>
      </c>
      <c r="F706" s="38">
        <v>0</v>
      </c>
      <c r="G706" s="79">
        <f t="shared" ref="G706" si="1402">H706+I706+J706</f>
        <v>163.30000000000001</v>
      </c>
      <c r="H706" s="79">
        <v>163.30000000000001</v>
      </c>
      <c r="I706" s="79">
        <v>0</v>
      </c>
      <c r="J706" s="79">
        <v>0</v>
      </c>
      <c r="K706" s="43">
        <f t="shared" si="1357"/>
        <v>0.93207762557077634</v>
      </c>
      <c r="L706" s="38">
        <f t="shared" ref="L706" si="1403">M706+N706+O706</f>
        <v>163.30000000000001</v>
      </c>
      <c r="M706" s="38">
        <v>163.30000000000001</v>
      </c>
      <c r="N706" s="38">
        <v>0</v>
      </c>
      <c r="O706" s="38">
        <v>0</v>
      </c>
      <c r="P706" s="43">
        <f t="shared" si="1361"/>
        <v>0.93207762557077634</v>
      </c>
      <c r="Q706" s="57"/>
    </row>
    <row r="707" spans="1:17" s="1" customFormat="1" ht="138.75" x14ac:dyDescent="0.25">
      <c r="A707" s="69" t="s">
        <v>1146</v>
      </c>
      <c r="B707" s="54" t="s">
        <v>742</v>
      </c>
      <c r="C707" s="38">
        <f t="shared" ref="C707" si="1404">D707+E707+F707</f>
        <v>69.400000000000006</v>
      </c>
      <c r="D707" s="38">
        <v>69.400000000000006</v>
      </c>
      <c r="E707" s="38">
        <v>0</v>
      </c>
      <c r="F707" s="38">
        <v>0</v>
      </c>
      <c r="G707" s="79">
        <f t="shared" ref="G707" si="1405">H707+I707+J707</f>
        <v>64.599999999999994</v>
      </c>
      <c r="H707" s="79">
        <v>64.599999999999994</v>
      </c>
      <c r="I707" s="79">
        <v>0</v>
      </c>
      <c r="J707" s="79">
        <v>0</v>
      </c>
      <c r="K707" s="43">
        <f t="shared" si="1357"/>
        <v>0.9308357348703169</v>
      </c>
      <c r="L707" s="38">
        <f t="shared" ref="L707" si="1406">M707+N707+O707</f>
        <v>64.599999999999994</v>
      </c>
      <c r="M707" s="38">
        <v>64.599999999999994</v>
      </c>
      <c r="N707" s="38">
        <v>0</v>
      </c>
      <c r="O707" s="38">
        <v>0</v>
      </c>
      <c r="P707" s="43">
        <f t="shared" si="1361"/>
        <v>0.9308357348703169</v>
      </c>
      <c r="Q707" s="57" t="s">
        <v>1100</v>
      </c>
    </row>
    <row r="708" spans="1:17" s="1" customFormat="1" ht="111" x14ac:dyDescent="0.25">
      <c r="A708" s="69" t="s">
        <v>1147</v>
      </c>
      <c r="B708" s="54" t="s">
        <v>743</v>
      </c>
      <c r="C708" s="38">
        <f t="shared" ref="C708" si="1407">D708+E708+F708</f>
        <v>102.3</v>
      </c>
      <c r="D708" s="38">
        <v>102.3</v>
      </c>
      <c r="E708" s="38">
        <v>0</v>
      </c>
      <c r="F708" s="38">
        <v>0</v>
      </c>
      <c r="G708" s="79">
        <f t="shared" ref="G708" si="1408">H708+I708+J708</f>
        <v>95.3</v>
      </c>
      <c r="H708" s="79">
        <v>95.3</v>
      </c>
      <c r="I708" s="79">
        <v>0</v>
      </c>
      <c r="J708" s="79">
        <v>0</v>
      </c>
      <c r="K708" s="43">
        <f t="shared" si="1357"/>
        <v>0.93157380254154443</v>
      </c>
      <c r="L708" s="38">
        <f t="shared" ref="L708" si="1409">M708+N708+O708</f>
        <v>95.3</v>
      </c>
      <c r="M708" s="38">
        <v>95.3</v>
      </c>
      <c r="N708" s="38">
        <v>0</v>
      </c>
      <c r="O708" s="38">
        <v>0</v>
      </c>
      <c r="P708" s="43">
        <f t="shared" si="1361"/>
        <v>0.93157380254154443</v>
      </c>
      <c r="Q708" s="57" t="s">
        <v>1100</v>
      </c>
    </row>
    <row r="709" spans="1:17" s="1" customFormat="1" ht="55.5" x14ac:dyDescent="0.25">
      <c r="A709" s="69" t="s">
        <v>1032</v>
      </c>
      <c r="B709" s="53" t="s">
        <v>744</v>
      </c>
      <c r="C709" s="38">
        <f t="shared" ref="C709" si="1410">D709+E709+F709</f>
        <v>918.7</v>
      </c>
      <c r="D709" s="38">
        <v>918.7</v>
      </c>
      <c r="E709" s="38">
        <v>0</v>
      </c>
      <c r="F709" s="38">
        <v>0</v>
      </c>
      <c r="G709" s="79">
        <f t="shared" ref="G709" si="1411">H709+I709+J709</f>
        <v>918.7</v>
      </c>
      <c r="H709" s="79">
        <v>918.7</v>
      </c>
      <c r="I709" s="79">
        <v>0</v>
      </c>
      <c r="J709" s="79">
        <v>0</v>
      </c>
      <c r="K709" s="43">
        <f t="shared" si="1357"/>
        <v>1</v>
      </c>
      <c r="L709" s="38">
        <f t="shared" ref="L709" si="1412">M709+N709+O709</f>
        <v>918.7</v>
      </c>
      <c r="M709" s="38">
        <v>918.7</v>
      </c>
      <c r="N709" s="38">
        <v>0</v>
      </c>
      <c r="O709" s="38">
        <v>0</v>
      </c>
      <c r="P709" s="43">
        <f t="shared" si="1361"/>
        <v>1</v>
      </c>
      <c r="Q709" s="57"/>
    </row>
    <row r="710" spans="1:17" s="1" customFormat="1" ht="83.25" x14ac:dyDescent="0.25">
      <c r="A710" s="69" t="s">
        <v>1061</v>
      </c>
      <c r="B710" s="53" t="s">
        <v>745</v>
      </c>
      <c r="C710" s="38">
        <f>C711+C712+C713+C714+C715+C716</f>
        <v>26565.599999999999</v>
      </c>
      <c r="D710" s="38">
        <f t="shared" ref="D710:L710" si="1413">D711+D712+D713+D714+D715+D716</f>
        <v>25136</v>
      </c>
      <c r="E710" s="38">
        <f t="shared" si="1413"/>
        <v>0</v>
      </c>
      <c r="F710" s="38">
        <f t="shared" si="1413"/>
        <v>1429.6</v>
      </c>
      <c r="G710" s="79">
        <f t="shared" si="1413"/>
        <v>26564.199999999997</v>
      </c>
      <c r="H710" s="79">
        <f t="shared" si="1413"/>
        <v>25134.6</v>
      </c>
      <c r="I710" s="79">
        <f t="shared" si="1413"/>
        <v>0</v>
      </c>
      <c r="J710" s="79">
        <f t="shared" si="1413"/>
        <v>1429.6</v>
      </c>
      <c r="K710" s="43">
        <f t="shared" si="1357"/>
        <v>0.9999473002680157</v>
      </c>
      <c r="L710" s="38">
        <f t="shared" si="1413"/>
        <v>26564.199999999997</v>
      </c>
      <c r="M710" s="38">
        <f t="shared" ref="M710" si="1414">M711+M712+M713+M714+M715+M716</f>
        <v>25134.6</v>
      </c>
      <c r="N710" s="38">
        <f t="shared" ref="N710" si="1415">N711+N712+N713+N714+N715+N716</f>
        <v>0</v>
      </c>
      <c r="O710" s="38">
        <f t="shared" ref="O710" si="1416">O711+O712+O713+O714+O715+O716</f>
        <v>1429.6</v>
      </c>
      <c r="P710" s="43">
        <f t="shared" si="1361"/>
        <v>0.9999473002680157</v>
      </c>
      <c r="Q710" s="57"/>
    </row>
    <row r="711" spans="1:17" s="1" customFormat="1" ht="138.75" x14ac:dyDescent="0.25">
      <c r="A711" s="69" t="s">
        <v>1195</v>
      </c>
      <c r="B711" s="54" t="s">
        <v>746</v>
      </c>
      <c r="C711" s="38">
        <f t="shared" ref="C711:C715" si="1417">D711+E711+F711</f>
        <v>10889.6</v>
      </c>
      <c r="D711" s="38">
        <v>9460</v>
      </c>
      <c r="E711" s="38">
        <v>0</v>
      </c>
      <c r="F711" s="38">
        <v>1429.6</v>
      </c>
      <c r="G711" s="79">
        <f t="shared" ref="G711:G715" si="1418">H711+I711+J711</f>
        <v>10889.6</v>
      </c>
      <c r="H711" s="79">
        <v>9460</v>
      </c>
      <c r="I711" s="79">
        <v>0</v>
      </c>
      <c r="J711" s="79">
        <v>1429.6</v>
      </c>
      <c r="K711" s="43">
        <f t="shared" ref="K711:K715" si="1419">G711/C711</f>
        <v>1</v>
      </c>
      <c r="L711" s="38">
        <f t="shared" ref="L711:L715" si="1420">M711+N711+O711</f>
        <v>10889.6</v>
      </c>
      <c r="M711" s="38">
        <v>9460</v>
      </c>
      <c r="N711" s="38">
        <v>0</v>
      </c>
      <c r="O711" s="38">
        <v>1429.6</v>
      </c>
      <c r="P711" s="43">
        <f t="shared" si="1361"/>
        <v>1</v>
      </c>
      <c r="Q711" s="57"/>
    </row>
    <row r="712" spans="1:17" s="1" customFormat="1" ht="83.25" x14ac:dyDescent="0.25">
      <c r="A712" s="69" t="s">
        <v>1226</v>
      </c>
      <c r="B712" s="54" t="s">
        <v>747</v>
      </c>
      <c r="C712" s="38">
        <f t="shared" si="1417"/>
        <v>100</v>
      </c>
      <c r="D712" s="38">
        <v>100</v>
      </c>
      <c r="E712" s="38">
        <v>0</v>
      </c>
      <c r="F712" s="38">
        <v>0</v>
      </c>
      <c r="G712" s="79">
        <f t="shared" si="1418"/>
        <v>100</v>
      </c>
      <c r="H712" s="79">
        <v>100</v>
      </c>
      <c r="I712" s="79">
        <v>0</v>
      </c>
      <c r="J712" s="79">
        <v>0</v>
      </c>
      <c r="K712" s="43">
        <f t="shared" si="1419"/>
        <v>1</v>
      </c>
      <c r="L712" s="38">
        <f t="shared" si="1420"/>
        <v>100</v>
      </c>
      <c r="M712" s="38">
        <v>100</v>
      </c>
      <c r="N712" s="38">
        <v>0</v>
      </c>
      <c r="O712" s="38">
        <v>0</v>
      </c>
      <c r="P712" s="43">
        <f t="shared" si="1361"/>
        <v>1</v>
      </c>
      <c r="Q712" s="57"/>
    </row>
    <row r="713" spans="1:17" s="1" customFormat="1" ht="138.75" x14ac:dyDescent="0.25">
      <c r="A713" s="69" t="s">
        <v>1227</v>
      </c>
      <c r="B713" s="54" t="s">
        <v>748</v>
      </c>
      <c r="C713" s="38">
        <f t="shared" si="1417"/>
        <v>9626</v>
      </c>
      <c r="D713" s="38">
        <v>9626</v>
      </c>
      <c r="E713" s="38">
        <v>0</v>
      </c>
      <c r="F713" s="38">
        <v>0</v>
      </c>
      <c r="G713" s="79">
        <f t="shared" si="1418"/>
        <v>9626</v>
      </c>
      <c r="H713" s="79">
        <v>9626</v>
      </c>
      <c r="I713" s="79">
        <v>0</v>
      </c>
      <c r="J713" s="79">
        <v>0</v>
      </c>
      <c r="K713" s="43">
        <f t="shared" si="1419"/>
        <v>1</v>
      </c>
      <c r="L713" s="38">
        <f t="shared" si="1420"/>
        <v>9626</v>
      </c>
      <c r="M713" s="38">
        <v>9626</v>
      </c>
      <c r="N713" s="38">
        <v>0</v>
      </c>
      <c r="O713" s="38">
        <v>0</v>
      </c>
      <c r="P713" s="43">
        <f t="shared" si="1361"/>
        <v>1</v>
      </c>
      <c r="Q713" s="57"/>
    </row>
    <row r="714" spans="1:17" s="1" customFormat="1" ht="83.25" x14ac:dyDescent="0.25">
      <c r="A714" s="69" t="s">
        <v>1228</v>
      </c>
      <c r="B714" s="54" t="s">
        <v>749</v>
      </c>
      <c r="C714" s="38">
        <f t="shared" si="1417"/>
        <v>75</v>
      </c>
      <c r="D714" s="38">
        <v>75</v>
      </c>
      <c r="E714" s="38">
        <v>0</v>
      </c>
      <c r="F714" s="38">
        <v>0</v>
      </c>
      <c r="G714" s="79">
        <f t="shared" si="1418"/>
        <v>73.599999999999994</v>
      </c>
      <c r="H714" s="79">
        <v>73.599999999999994</v>
      </c>
      <c r="I714" s="79">
        <v>0</v>
      </c>
      <c r="J714" s="79">
        <v>0</v>
      </c>
      <c r="K714" s="43">
        <f t="shared" si="1419"/>
        <v>0.98133333333333328</v>
      </c>
      <c r="L714" s="38">
        <f t="shared" si="1420"/>
        <v>73.599999999999994</v>
      </c>
      <c r="M714" s="38">
        <v>73.599999999999994</v>
      </c>
      <c r="N714" s="38">
        <v>0</v>
      </c>
      <c r="O714" s="38">
        <v>0</v>
      </c>
      <c r="P714" s="43">
        <f t="shared" si="1361"/>
        <v>0.98133333333333328</v>
      </c>
      <c r="Q714" s="57"/>
    </row>
    <row r="715" spans="1:17" s="1" customFormat="1" ht="138.75" x14ac:dyDescent="0.25">
      <c r="A715" s="69" t="s">
        <v>1229</v>
      </c>
      <c r="B715" s="54" t="s">
        <v>750</v>
      </c>
      <c r="C715" s="38">
        <f t="shared" si="1417"/>
        <v>5775</v>
      </c>
      <c r="D715" s="38">
        <v>5775</v>
      </c>
      <c r="E715" s="38">
        <v>0</v>
      </c>
      <c r="F715" s="38">
        <v>0</v>
      </c>
      <c r="G715" s="79">
        <f t="shared" si="1418"/>
        <v>5775</v>
      </c>
      <c r="H715" s="79">
        <v>5775</v>
      </c>
      <c r="I715" s="79">
        <v>0</v>
      </c>
      <c r="J715" s="79">
        <v>0</v>
      </c>
      <c r="K715" s="43">
        <f t="shared" si="1419"/>
        <v>1</v>
      </c>
      <c r="L715" s="38">
        <f t="shared" si="1420"/>
        <v>5775</v>
      </c>
      <c r="M715" s="38">
        <v>5775</v>
      </c>
      <c r="N715" s="38">
        <v>0</v>
      </c>
      <c r="O715" s="38">
        <v>0</v>
      </c>
      <c r="P715" s="43">
        <f t="shared" si="1361"/>
        <v>1</v>
      </c>
      <c r="Q715" s="57"/>
    </row>
    <row r="716" spans="1:17" s="1" customFormat="1" ht="83.25" x14ac:dyDescent="0.25">
      <c r="A716" s="69" t="s">
        <v>1230</v>
      </c>
      <c r="B716" s="54" t="s">
        <v>751</v>
      </c>
      <c r="C716" s="38">
        <f t="shared" ref="C716" si="1421">D716+E716+F716</f>
        <v>100</v>
      </c>
      <c r="D716" s="38">
        <v>100</v>
      </c>
      <c r="E716" s="38">
        <v>0</v>
      </c>
      <c r="F716" s="38">
        <v>0</v>
      </c>
      <c r="G716" s="79">
        <f t="shared" ref="G716" si="1422">H716+I716+J716</f>
        <v>100</v>
      </c>
      <c r="H716" s="79">
        <v>100</v>
      </c>
      <c r="I716" s="79">
        <v>0</v>
      </c>
      <c r="J716" s="79">
        <v>0</v>
      </c>
      <c r="K716" s="43">
        <f t="shared" si="1357"/>
        <v>1</v>
      </c>
      <c r="L716" s="38">
        <f t="shared" ref="L716" si="1423">M716+N716+O716</f>
        <v>100</v>
      </c>
      <c r="M716" s="38">
        <v>100</v>
      </c>
      <c r="N716" s="38">
        <v>0</v>
      </c>
      <c r="O716" s="38">
        <v>0</v>
      </c>
      <c r="P716" s="43">
        <f t="shared" si="1361"/>
        <v>1</v>
      </c>
      <c r="Q716" s="57"/>
    </row>
    <row r="717" spans="1:17" s="1" customFormat="1" ht="54" x14ac:dyDescent="0.25">
      <c r="A717" s="69" t="s">
        <v>1135</v>
      </c>
      <c r="B717" s="46" t="s">
        <v>193</v>
      </c>
      <c r="C717" s="40">
        <f>C718+C720</f>
        <v>2</v>
      </c>
      <c r="D717" s="40">
        <f t="shared" ref="D717:J717" si="1424">D718+D720</f>
        <v>0</v>
      </c>
      <c r="E717" s="40">
        <f t="shared" si="1424"/>
        <v>2</v>
      </c>
      <c r="F717" s="40">
        <f t="shared" si="1424"/>
        <v>0</v>
      </c>
      <c r="G717" s="76">
        <f t="shared" si="1424"/>
        <v>0</v>
      </c>
      <c r="H717" s="76">
        <f t="shared" si="1424"/>
        <v>0</v>
      </c>
      <c r="I717" s="76">
        <f t="shared" si="1424"/>
        <v>0</v>
      </c>
      <c r="J717" s="76">
        <f t="shared" si="1424"/>
        <v>0</v>
      </c>
      <c r="K717" s="43">
        <f t="shared" si="1357"/>
        <v>0</v>
      </c>
      <c r="L717" s="40">
        <f>L718+L720</f>
        <v>0</v>
      </c>
      <c r="M717" s="40">
        <f t="shared" ref="M717:O717" si="1425">M718+M720</f>
        <v>0</v>
      </c>
      <c r="N717" s="40">
        <f t="shared" si="1425"/>
        <v>0</v>
      </c>
      <c r="O717" s="40">
        <f t="shared" si="1425"/>
        <v>0</v>
      </c>
      <c r="P717" s="43">
        <f t="shared" si="1361"/>
        <v>0</v>
      </c>
      <c r="Q717" s="57"/>
    </row>
    <row r="718" spans="1:17" s="1" customFormat="1" ht="108" x14ac:dyDescent="0.25">
      <c r="A718" s="69" t="s">
        <v>1182</v>
      </c>
      <c r="B718" s="46" t="s">
        <v>752</v>
      </c>
      <c r="C718" s="40">
        <f>C719</f>
        <v>2</v>
      </c>
      <c r="D718" s="40">
        <f t="shared" ref="D718:J718" si="1426">D719</f>
        <v>0</v>
      </c>
      <c r="E718" s="40">
        <f t="shared" si="1426"/>
        <v>2</v>
      </c>
      <c r="F718" s="40">
        <f t="shared" si="1426"/>
        <v>0</v>
      </c>
      <c r="G718" s="76">
        <f t="shared" si="1426"/>
        <v>0</v>
      </c>
      <c r="H718" s="76">
        <f t="shared" si="1426"/>
        <v>0</v>
      </c>
      <c r="I718" s="76">
        <f t="shared" si="1426"/>
        <v>0</v>
      </c>
      <c r="J718" s="76">
        <f t="shared" si="1426"/>
        <v>0</v>
      </c>
      <c r="K718" s="43">
        <f t="shared" si="1357"/>
        <v>0</v>
      </c>
      <c r="L718" s="40">
        <f>L719</f>
        <v>0</v>
      </c>
      <c r="M718" s="40">
        <f t="shared" ref="M718:O718" si="1427">M719</f>
        <v>0</v>
      </c>
      <c r="N718" s="40">
        <f t="shared" si="1427"/>
        <v>0</v>
      </c>
      <c r="O718" s="40">
        <f t="shared" si="1427"/>
        <v>0</v>
      </c>
      <c r="P718" s="43">
        <f t="shared" si="1361"/>
        <v>0</v>
      </c>
      <c r="Q718" s="57"/>
    </row>
    <row r="719" spans="1:17" s="1" customFormat="1" ht="111" x14ac:dyDescent="0.25">
      <c r="A719" s="69" t="s">
        <v>1134</v>
      </c>
      <c r="B719" s="53" t="s">
        <v>753</v>
      </c>
      <c r="C719" s="38">
        <f t="shared" ref="C719" si="1428">D719+E719+F719</f>
        <v>2</v>
      </c>
      <c r="D719" s="38">
        <v>0</v>
      </c>
      <c r="E719" s="38">
        <v>2</v>
      </c>
      <c r="F719" s="38">
        <v>0</v>
      </c>
      <c r="G719" s="79">
        <f t="shared" ref="G719" si="1429">H719+I719+J719</f>
        <v>0</v>
      </c>
      <c r="H719" s="79">
        <v>0</v>
      </c>
      <c r="I719" s="79">
        <v>0</v>
      </c>
      <c r="J719" s="79">
        <v>0</v>
      </c>
      <c r="K719" s="43">
        <f t="shared" si="1357"/>
        <v>0</v>
      </c>
      <c r="L719" s="38">
        <f t="shared" ref="L719" si="1430">M719+N719+O719</f>
        <v>0</v>
      </c>
      <c r="M719" s="38">
        <v>0</v>
      </c>
      <c r="N719" s="38">
        <v>0</v>
      </c>
      <c r="O719" s="38">
        <v>0</v>
      </c>
      <c r="P719" s="43">
        <f t="shared" si="1361"/>
        <v>0</v>
      </c>
      <c r="Q719" s="57" t="s">
        <v>1422</v>
      </c>
    </row>
    <row r="720" spans="1:17" s="1" customFormat="1" ht="81" x14ac:dyDescent="0.25">
      <c r="A720" s="69" t="s">
        <v>1132</v>
      </c>
      <c r="B720" s="46" t="s">
        <v>754</v>
      </c>
      <c r="C720" s="40">
        <f>C721</f>
        <v>0</v>
      </c>
      <c r="D720" s="40">
        <f t="shared" ref="D720:J720" si="1431">D721</f>
        <v>0</v>
      </c>
      <c r="E720" s="40">
        <f t="shared" si="1431"/>
        <v>0</v>
      </c>
      <c r="F720" s="40">
        <f t="shared" si="1431"/>
        <v>0</v>
      </c>
      <c r="G720" s="76">
        <f t="shared" si="1431"/>
        <v>0</v>
      </c>
      <c r="H720" s="76">
        <f t="shared" si="1431"/>
        <v>0</v>
      </c>
      <c r="I720" s="76">
        <f t="shared" si="1431"/>
        <v>0</v>
      </c>
      <c r="J720" s="76">
        <f t="shared" si="1431"/>
        <v>0</v>
      </c>
      <c r="K720" s="43" t="s">
        <v>33</v>
      </c>
      <c r="L720" s="40">
        <f>L721</f>
        <v>0</v>
      </c>
      <c r="M720" s="40">
        <f t="shared" ref="M720:O720" si="1432">M721</f>
        <v>0</v>
      </c>
      <c r="N720" s="40">
        <f t="shared" si="1432"/>
        <v>0</v>
      </c>
      <c r="O720" s="40">
        <f t="shared" si="1432"/>
        <v>0</v>
      </c>
      <c r="P720" s="43" t="s">
        <v>33</v>
      </c>
      <c r="Q720" s="57"/>
    </row>
    <row r="721" spans="1:17" s="1" customFormat="1" ht="111" x14ac:dyDescent="0.25">
      <c r="A721" s="69" t="s">
        <v>1092</v>
      </c>
      <c r="B721" s="53" t="s">
        <v>755</v>
      </c>
      <c r="C721" s="38">
        <f t="shared" ref="C721" si="1433">D721+E721+F721</f>
        <v>0</v>
      </c>
      <c r="D721" s="38">
        <v>0</v>
      </c>
      <c r="E721" s="38">
        <v>0</v>
      </c>
      <c r="F721" s="38">
        <v>0</v>
      </c>
      <c r="G721" s="79">
        <f t="shared" ref="G721" si="1434">H721+I721+J721</f>
        <v>0</v>
      </c>
      <c r="H721" s="79">
        <v>0</v>
      </c>
      <c r="I721" s="79">
        <v>0</v>
      </c>
      <c r="J721" s="79">
        <v>0</v>
      </c>
      <c r="K721" s="43" t="s">
        <v>33</v>
      </c>
      <c r="L721" s="38">
        <f t="shared" ref="L721" si="1435">M721+N721+O721</f>
        <v>0</v>
      </c>
      <c r="M721" s="38">
        <v>0</v>
      </c>
      <c r="N721" s="38">
        <v>0</v>
      </c>
      <c r="O721" s="38">
        <v>0</v>
      </c>
      <c r="P721" s="43" t="s">
        <v>33</v>
      </c>
      <c r="Q721" s="57" t="s">
        <v>999</v>
      </c>
    </row>
    <row r="722" spans="1:17" s="1" customFormat="1" ht="102" customHeight="1" x14ac:dyDescent="0.25">
      <c r="A722" s="22" t="s">
        <v>19</v>
      </c>
      <c r="B722" s="58" t="s">
        <v>64</v>
      </c>
      <c r="C722" s="35">
        <f>C723+C728</f>
        <v>424628.1</v>
      </c>
      <c r="D722" s="35">
        <f t="shared" ref="D722:J722" si="1436">D723+D728</f>
        <v>271689.09999999998</v>
      </c>
      <c r="E722" s="35">
        <f t="shared" si="1436"/>
        <v>152939</v>
      </c>
      <c r="F722" s="35">
        <f t="shared" si="1436"/>
        <v>0</v>
      </c>
      <c r="G722" s="35">
        <f t="shared" si="1436"/>
        <v>319284</v>
      </c>
      <c r="H722" s="35">
        <f t="shared" si="1436"/>
        <v>197320.3</v>
      </c>
      <c r="I722" s="35">
        <f t="shared" si="1436"/>
        <v>121963.7</v>
      </c>
      <c r="J722" s="35">
        <f t="shared" si="1436"/>
        <v>0</v>
      </c>
      <c r="K722" s="42">
        <f t="shared" si="7"/>
        <v>0.75191443995345575</v>
      </c>
      <c r="L722" s="35">
        <f>L723+L728</f>
        <v>311377</v>
      </c>
      <c r="M722" s="35">
        <f t="shared" ref="M722:O722" si="1437">M723+M728</f>
        <v>189413.3</v>
      </c>
      <c r="N722" s="35">
        <f t="shared" si="1437"/>
        <v>121963.7</v>
      </c>
      <c r="O722" s="35">
        <f t="shared" si="1437"/>
        <v>0</v>
      </c>
      <c r="P722" s="42">
        <f t="shared" si="3"/>
        <v>0.73329343960044102</v>
      </c>
      <c r="Q722" s="63"/>
    </row>
    <row r="723" spans="1:17" s="1" customFormat="1" ht="54" x14ac:dyDescent="0.25">
      <c r="A723" s="69" t="s">
        <v>6</v>
      </c>
      <c r="B723" s="46" t="s">
        <v>756</v>
      </c>
      <c r="C723" s="40">
        <f>C724</f>
        <v>2717.1</v>
      </c>
      <c r="D723" s="40">
        <f t="shared" ref="D723:J723" si="1438">D724</f>
        <v>1535.1</v>
      </c>
      <c r="E723" s="40">
        <f t="shared" si="1438"/>
        <v>1182</v>
      </c>
      <c r="F723" s="40">
        <f t="shared" si="1438"/>
        <v>0</v>
      </c>
      <c r="G723" s="76">
        <f t="shared" si="1438"/>
        <v>1726.3000000000002</v>
      </c>
      <c r="H723" s="76">
        <f t="shared" si="1438"/>
        <v>669.90000000000009</v>
      </c>
      <c r="I723" s="76">
        <f t="shared" si="1438"/>
        <v>1056.4000000000001</v>
      </c>
      <c r="J723" s="76">
        <f t="shared" si="1438"/>
        <v>0</v>
      </c>
      <c r="K723" s="43">
        <f t="shared" si="7"/>
        <v>0.6353465091457805</v>
      </c>
      <c r="L723" s="40">
        <f>L724</f>
        <v>1726.3000000000002</v>
      </c>
      <c r="M723" s="40">
        <f t="shared" ref="M723:O723" si="1439">M724</f>
        <v>669.90000000000009</v>
      </c>
      <c r="N723" s="40">
        <f t="shared" si="1439"/>
        <v>1056.4000000000001</v>
      </c>
      <c r="O723" s="40">
        <f t="shared" si="1439"/>
        <v>0</v>
      </c>
      <c r="P723" s="43">
        <f t="shared" si="3"/>
        <v>0.6353465091457805</v>
      </c>
      <c r="Q723" s="57"/>
    </row>
    <row r="724" spans="1:17" s="1" customFormat="1" ht="189" x14ac:dyDescent="0.25">
      <c r="A724" s="69" t="s">
        <v>1034</v>
      </c>
      <c r="B724" s="46" t="s">
        <v>757</v>
      </c>
      <c r="C724" s="40">
        <f>C725+C726</f>
        <v>2717.1</v>
      </c>
      <c r="D724" s="40">
        <f t="shared" ref="D724:J724" si="1440">D725+D726</f>
        <v>1535.1</v>
      </c>
      <c r="E724" s="40">
        <f t="shared" si="1440"/>
        <v>1182</v>
      </c>
      <c r="F724" s="40">
        <f t="shared" si="1440"/>
        <v>0</v>
      </c>
      <c r="G724" s="76">
        <f t="shared" si="1440"/>
        <v>1726.3000000000002</v>
      </c>
      <c r="H724" s="76">
        <f t="shared" si="1440"/>
        <v>669.90000000000009</v>
      </c>
      <c r="I724" s="76">
        <f t="shared" si="1440"/>
        <v>1056.4000000000001</v>
      </c>
      <c r="J724" s="76">
        <f t="shared" si="1440"/>
        <v>0</v>
      </c>
      <c r="K724" s="43">
        <f t="shared" si="7"/>
        <v>0.6353465091457805</v>
      </c>
      <c r="L724" s="40">
        <f>L725+L726</f>
        <v>1726.3000000000002</v>
      </c>
      <c r="M724" s="40">
        <f t="shared" ref="M724:O724" si="1441">M725+M726</f>
        <v>669.90000000000009</v>
      </c>
      <c r="N724" s="40">
        <f t="shared" si="1441"/>
        <v>1056.4000000000001</v>
      </c>
      <c r="O724" s="40">
        <f t="shared" si="1441"/>
        <v>0</v>
      </c>
      <c r="P724" s="43">
        <f t="shared" ref="P724:P752" si="1442">L724/C724</f>
        <v>0.6353465091457805</v>
      </c>
      <c r="Q724" s="57"/>
    </row>
    <row r="725" spans="1:17" s="1" customFormat="1" ht="222" x14ac:dyDescent="0.25">
      <c r="A725" s="69" t="s">
        <v>1035</v>
      </c>
      <c r="B725" s="53" t="s">
        <v>758</v>
      </c>
      <c r="C725" s="38">
        <f t="shared" ref="C725" si="1443">D725+E725+F725</f>
        <v>1195</v>
      </c>
      <c r="D725" s="38">
        <v>13</v>
      </c>
      <c r="E725" s="38">
        <v>1182</v>
      </c>
      <c r="F725" s="38">
        <v>0</v>
      </c>
      <c r="G725" s="79">
        <f t="shared" ref="G725" si="1444">H725+I725+J725</f>
        <v>1067.1000000000001</v>
      </c>
      <c r="H725" s="79">
        <v>10.7</v>
      </c>
      <c r="I725" s="79">
        <v>1056.4000000000001</v>
      </c>
      <c r="J725" s="79">
        <v>0</v>
      </c>
      <c r="K725" s="43">
        <f t="shared" si="7"/>
        <v>0.89297071129707128</v>
      </c>
      <c r="L725" s="38">
        <f t="shared" ref="L725" si="1445">M725+N725+O725</f>
        <v>1067.1000000000001</v>
      </c>
      <c r="M725" s="38">
        <v>10.7</v>
      </c>
      <c r="N725" s="38">
        <v>1056.4000000000001</v>
      </c>
      <c r="O725" s="38">
        <v>0</v>
      </c>
      <c r="P725" s="43">
        <f t="shared" si="1442"/>
        <v>0.89297071129707128</v>
      </c>
      <c r="Q725" s="57" t="s">
        <v>1423</v>
      </c>
    </row>
    <row r="726" spans="1:17" s="1" customFormat="1" ht="138.75" x14ac:dyDescent="0.25">
      <c r="A726" s="69" t="s">
        <v>1037</v>
      </c>
      <c r="B726" s="53" t="s">
        <v>759</v>
      </c>
      <c r="C726" s="38">
        <f>C727</f>
        <v>1522.1</v>
      </c>
      <c r="D726" s="38">
        <f t="shared" ref="D726:J726" si="1446">D727</f>
        <v>1522.1</v>
      </c>
      <c r="E726" s="38">
        <f t="shared" si="1446"/>
        <v>0</v>
      </c>
      <c r="F726" s="38">
        <f t="shared" si="1446"/>
        <v>0</v>
      </c>
      <c r="G726" s="79">
        <f t="shared" si="1446"/>
        <v>659.2</v>
      </c>
      <c r="H726" s="79">
        <f t="shared" si="1446"/>
        <v>659.2</v>
      </c>
      <c r="I726" s="79">
        <f t="shared" si="1446"/>
        <v>0</v>
      </c>
      <c r="J726" s="79">
        <f t="shared" si="1446"/>
        <v>0</v>
      </c>
      <c r="K726" s="43">
        <f t="shared" si="7"/>
        <v>0.43308586820839634</v>
      </c>
      <c r="L726" s="38">
        <f>L727</f>
        <v>659.2</v>
      </c>
      <c r="M726" s="38">
        <f t="shared" ref="M726:O726" si="1447">M727</f>
        <v>659.2</v>
      </c>
      <c r="N726" s="38">
        <f t="shared" si="1447"/>
        <v>0</v>
      </c>
      <c r="O726" s="38">
        <f t="shared" si="1447"/>
        <v>0</v>
      </c>
      <c r="P726" s="43">
        <f t="shared" si="1442"/>
        <v>0.43308586820839634</v>
      </c>
      <c r="Q726" s="57"/>
    </row>
    <row r="727" spans="1:17" s="1" customFormat="1" ht="111" x14ac:dyDescent="0.25">
      <c r="A727" s="69" t="s">
        <v>1198</v>
      </c>
      <c r="B727" s="54" t="s">
        <v>760</v>
      </c>
      <c r="C727" s="38">
        <f t="shared" ref="C727" si="1448">D727+E727+F727</f>
        <v>1522.1</v>
      </c>
      <c r="D727" s="38">
        <v>1522.1</v>
      </c>
      <c r="E727" s="38">
        <v>0</v>
      </c>
      <c r="F727" s="38">
        <v>0</v>
      </c>
      <c r="G727" s="79">
        <f t="shared" ref="G727" si="1449">H727+I727+J727</f>
        <v>659.2</v>
      </c>
      <c r="H727" s="79">
        <v>659.2</v>
      </c>
      <c r="I727" s="79">
        <v>0</v>
      </c>
      <c r="J727" s="79">
        <v>0</v>
      </c>
      <c r="K727" s="43">
        <f t="shared" si="7"/>
        <v>0.43308586820839634</v>
      </c>
      <c r="L727" s="38">
        <f t="shared" ref="L727" si="1450">M727+N727+O727</f>
        <v>659.2</v>
      </c>
      <c r="M727" s="38">
        <v>659.2</v>
      </c>
      <c r="N727" s="38">
        <v>0</v>
      </c>
      <c r="O727" s="38">
        <v>0</v>
      </c>
      <c r="P727" s="43">
        <f t="shared" si="1442"/>
        <v>0.43308586820839634</v>
      </c>
      <c r="Q727" s="57" t="s">
        <v>1424</v>
      </c>
    </row>
    <row r="728" spans="1:17" s="1" customFormat="1" ht="33" x14ac:dyDescent="0.25">
      <c r="A728" s="69" t="s">
        <v>23</v>
      </c>
      <c r="B728" s="46" t="s">
        <v>761</v>
      </c>
      <c r="C728" s="40">
        <f>C729+C734</f>
        <v>421911</v>
      </c>
      <c r="D728" s="40">
        <f t="shared" ref="D728:L728" si="1451">D729+D734</f>
        <v>270154</v>
      </c>
      <c r="E728" s="40">
        <f t="shared" si="1451"/>
        <v>151757</v>
      </c>
      <c r="F728" s="40">
        <f t="shared" si="1451"/>
        <v>0</v>
      </c>
      <c r="G728" s="76">
        <f t="shared" si="1451"/>
        <v>317557.7</v>
      </c>
      <c r="H728" s="76">
        <f t="shared" si="1451"/>
        <v>196650.4</v>
      </c>
      <c r="I728" s="76">
        <f t="shared" si="1451"/>
        <v>120907.3</v>
      </c>
      <c r="J728" s="76">
        <f t="shared" si="1451"/>
        <v>0</v>
      </c>
      <c r="K728" s="43">
        <f t="shared" ref="K728:K752" si="1452">G728/C728</f>
        <v>0.75266513553806369</v>
      </c>
      <c r="L728" s="40">
        <f t="shared" si="1451"/>
        <v>309650.7</v>
      </c>
      <c r="M728" s="40">
        <f t="shared" ref="M728" si="1453">M729+M734</f>
        <v>188743.4</v>
      </c>
      <c r="N728" s="40">
        <f t="shared" ref="N728" si="1454">N729+N734</f>
        <v>120907.3</v>
      </c>
      <c r="O728" s="40">
        <f t="shared" ref="O728" si="1455">O729+O734</f>
        <v>0</v>
      </c>
      <c r="P728" s="43">
        <f t="shared" si="1442"/>
        <v>0.73392421624465831</v>
      </c>
      <c r="Q728" s="57"/>
    </row>
    <row r="729" spans="1:17" s="1" customFormat="1" ht="81" x14ac:dyDescent="0.25">
      <c r="A729" s="69" t="s">
        <v>1034</v>
      </c>
      <c r="B729" s="46" t="s">
        <v>762</v>
      </c>
      <c r="C729" s="40">
        <f>C730</f>
        <v>131541.9</v>
      </c>
      <c r="D729" s="40">
        <f t="shared" ref="D729:L729" si="1456">D730</f>
        <v>71976.899999999994</v>
      </c>
      <c r="E729" s="40">
        <f t="shared" si="1456"/>
        <v>59565</v>
      </c>
      <c r="F729" s="40">
        <f t="shared" si="1456"/>
        <v>0</v>
      </c>
      <c r="G729" s="76">
        <f t="shared" si="1456"/>
        <v>45664.2</v>
      </c>
      <c r="H729" s="76">
        <f t="shared" si="1456"/>
        <v>9168.5</v>
      </c>
      <c r="I729" s="76">
        <f t="shared" si="1456"/>
        <v>36495.699999999997</v>
      </c>
      <c r="J729" s="76">
        <f t="shared" si="1456"/>
        <v>0</v>
      </c>
      <c r="K729" s="43">
        <f t="shared" si="1452"/>
        <v>0.3471456623326864</v>
      </c>
      <c r="L729" s="40">
        <f t="shared" si="1456"/>
        <v>45664.2</v>
      </c>
      <c r="M729" s="40">
        <f t="shared" ref="M729" si="1457">M730</f>
        <v>9168.5</v>
      </c>
      <c r="N729" s="40">
        <f t="shared" ref="N729" si="1458">N730</f>
        <v>36495.699999999997</v>
      </c>
      <c r="O729" s="40">
        <f t="shared" ref="O729" si="1459">O730</f>
        <v>0</v>
      </c>
      <c r="P729" s="43">
        <f t="shared" si="1442"/>
        <v>0.3471456623326864</v>
      </c>
      <c r="Q729" s="57"/>
    </row>
    <row r="730" spans="1:17" s="1" customFormat="1" ht="83.25" x14ac:dyDescent="0.25">
      <c r="A730" s="69" t="s">
        <v>1035</v>
      </c>
      <c r="B730" s="53" t="s">
        <v>763</v>
      </c>
      <c r="C730" s="38">
        <f>C731+C732+C733</f>
        <v>131541.9</v>
      </c>
      <c r="D730" s="38">
        <f t="shared" ref="D730:L730" si="1460">D731+D732+D733</f>
        <v>71976.899999999994</v>
      </c>
      <c r="E730" s="38">
        <f t="shared" si="1460"/>
        <v>59565</v>
      </c>
      <c r="F730" s="38">
        <f t="shared" si="1460"/>
        <v>0</v>
      </c>
      <c r="G730" s="79">
        <f t="shared" si="1460"/>
        <v>45664.2</v>
      </c>
      <c r="H730" s="79">
        <f t="shared" si="1460"/>
        <v>9168.5</v>
      </c>
      <c r="I730" s="79">
        <f t="shared" si="1460"/>
        <v>36495.699999999997</v>
      </c>
      <c r="J730" s="79">
        <f t="shared" si="1460"/>
        <v>0</v>
      </c>
      <c r="K730" s="43">
        <f t="shared" si="1452"/>
        <v>0.3471456623326864</v>
      </c>
      <c r="L730" s="38">
        <f t="shared" si="1460"/>
        <v>45664.2</v>
      </c>
      <c r="M730" s="38">
        <f t="shared" ref="M730" si="1461">M731+M732+M733</f>
        <v>9168.5</v>
      </c>
      <c r="N730" s="38">
        <f t="shared" ref="N730" si="1462">N731+N732+N733</f>
        <v>36495.699999999997</v>
      </c>
      <c r="O730" s="38">
        <f t="shared" ref="O730" si="1463">O731+O732+O733</f>
        <v>0</v>
      </c>
      <c r="P730" s="43">
        <f t="shared" si="1442"/>
        <v>0.3471456623326864</v>
      </c>
      <c r="Q730" s="57"/>
    </row>
    <row r="731" spans="1:17" s="1" customFormat="1" ht="83.25" x14ac:dyDescent="0.25">
      <c r="A731" s="69" t="s">
        <v>1231</v>
      </c>
      <c r="B731" s="54" t="s">
        <v>1427</v>
      </c>
      <c r="C731" s="38">
        <f t="shared" ref="C731" si="1464">D731+E731+F731</f>
        <v>0</v>
      </c>
      <c r="D731" s="38">
        <v>0</v>
      </c>
      <c r="E731" s="38">
        <v>0</v>
      </c>
      <c r="F731" s="38">
        <v>0</v>
      </c>
      <c r="G731" s="79">
        <f t="shared" ref="G731" si="1465">H731+I731+J731</f>
        <v>0</v>
      </c>
      <c r="H731" s="79">
        <v>0</v>
      </c>
      <c r="I731" s="79">
        <v>0</v>
      </c>
      <c r="J731" s="79">
        <v>0</v>
      </c>
      <c r="K731" s="43" t="s">
        <v>33</v>
      </c>
      <c r="L731" s="38">
        <f t="shared" ref="L731" si="1466">M731+N731+O731</f>
        <v>0</v>
      </c>
      <c r="M731" s="38">
        <v>0</v>
      </c>
      <c r="N731" s="38">
        <v>0</v>
      </c>
      <c r="O731" s="38">
        <v>0</v>
      </c>
      <c r="P731" s="43" t="s">
        <v>33</v>
      </c>
      <c r="Q731" s="57"/>
    </row>
    <row r="732" spans="1:17" s="1" customFormat="1" ht="153.75" customHeight="1" x14ac:dyDescent="0.25">
      <c r="A732" s="69" t="s">
        <v>1232</v>
      </c>
      <c r="B732" s="54" t="s">
        <v>1428</v>
      </c>
      <c r="C732" s="38">
        <f t="shared" ref="C732" si="1467">D732+E732+F732</f>
        <v>74456.2</v>
      </c>
      <c r="D732" s="38">
        <v>14891.2</v>
      </c>
      <c r="E732" s="38">
        <v>59565</v>
      </c>
      <c r="F732" s="38">
        <v>0</v>
      </c>
      <c r="G732" s="79">
        <f t="shared" ref="G732" si="1468">H732+I732+J732</f>
        <v>45619.6</v>
      </c>
      <c r="H732" s="79">
        <v>9123.9</v>
      </c>
      <c r="I732" s="79">
        <v>36495.699999999997</v>
      </c>
      <c r="J732" s="79">
        <v>0</v>
      </c>
      <c r="K732" s="43">
        <f t="shared" si="1452"/>
        <v>0.61270384467646755</v>
      </c>
      <c r="L732" s="38">
        <f t="shared" ref="L732" si="1469">M732+N732+O732</f>
        <v>45619.6</v>
      </c>
      <c r="M732" s="38">
        <v>9123.9</v>
      </c>
      <c r="N732" s="38">
        <v>36495.699999999997</v>
      </c>
      <c r="O732" s="38">
        <v>0</v>
      </c>
      <c r="P732" s="43">
        <f t="shared" si="1442"/>
        <v>0.61270384467646755</v>
      </c>
      <c r="Q732" s="57" t="s">
        <v>1425</v>
      </c>
    </row>
    <row r="733" spans="1:17" s="1" customFormat="1" ht="111" x14ac:dyDescent="0.25">
      <c r="A733" s="69" t="s">
        <v>1233</v>
      </c>
      <c r="B733" s="54" t="s">
        <v>764</v>
      </c>
      <c r="C733" s="38">
        <f t="shared" ref="C733" si="1470">D733+E733+F733</f>
        <v>57085.7</v>
      </c>
      <c r="D733" s="38">
        <v>57085.7</v>
      </c>
      <c r="E733" s="38">
        <v>0</v>
      </c>
      <c r="F733" s="38">
        <v>0</v>
      </c>
      <c r="G733" s="79">
        <f t="shared" ref="G733" si="1471">H733+I733+J733</f>
        <v>44.6</v>
      </c>
      <c r="H733" s="79">
        <v>44.6</v>
      </c>
      <c r="I733" s="79">
        <v>0</v>
      </c>
      <c r="J733" s="79">
        <v>0</v>
      </c>
      <c r="K733" s="43">
        <f t="shared" si="1452"/>
        <v>7.8128147679716641E-4</v>
      </c>
      <c r="L733" s="38">
        <f t="shared" ref="L733" si="1472">M733+N733+O733</f>
        <v>44.6</v>
      </c>
      <c r="M733" s="38">
        <v>44.6</v>
      </c>
      <c r="N733" s="38">
        <v>0</v>
      </c>
      <c r="O733" s="38">
        <v>0</v>
      </c>
      <c r="P733" s="43">
        <f t="shared" si="1442"/>
        <v>7.8128147679716641E-4</v>
      </c>
      <c r="Q733" s="57" t="s">
        <v>1426</v>
      </c>
    </row>
    <row r="734" spans="1:17" s="1" customFormat="1" ht="108" x14ac:dyDescent="0.25">
      <c r="A734" s="69" t="s">
        <v>1143</v>
      </c>
      <c r="B734" s="46" t="s">
        <v>765</v>
      </c>
      <c r="C734" s="40">
        <f>C735+C738+C739+C750+C753</f>
        <v>290369.09999999998</v>
      </c>
      <c r="D734" s="40">
        <f t="shared" ref="D734:L734" si="1473">D735+D738+D739+D750+D753</f>
        <v>198177.09999999998</v>
      </c>
      <c r="E734" s="40">
        <f t="shared" si="1473"/>
        <v>92192</v>
      </c>
      <c r="F734" s="40">
        <f t="shared" si="1473"/>
        <v>0</v>
      </c>
      <c r="G734" s="76">
        <f t="shared" si="1473"/>
        <v>271893.5</v>
      </c>
      <c r="H734" s="76">
        <f t="shared" si="1473"/>
        <v>187481.9</v>
      </c>
      <c r="I734" s="76">
        <f t="shared" si="1473"/>
        <v>84411.6</v>
      </c>
      <c r="J734" s="76">
        <f t="shared" si="1473"/>
        <v>0</v>
      </c>
      <c r="K734" s="43">
        <f t="shared" si="1452"/>
        <v>0.93637201754594424</v>
      </c>
      <c r="L734" s="40">
        <f t="shared" si="1473"/>
        <v>263986.5</v>
      </c>
      <c r="M734" s="40">
        <f t="shared" ref="M734" si="1474">M735+M738+M739+M750+M753</f>
        <v>179574.9</v>
      </c>
      <c r="N734" s="40">
        <f t="shared" ref="N734" si="1475">N735+N738+N739+N750+N753</f>
        <v>84411.6</v>
      </c>
      <c r="O734" s="40">
        <f t="shared" ref="O734" si="1476">O735+O738+O739+O750+O753</f>
        <v>0</v>
      </c>
      <c r="P734" s="43">
        <f t="shared" si="1442"/>
        <v>0.90914115861501799</v>
      </c>
      <c r="Q734" s="57"/>
    </row>
    <row r="735" spans="1:17" s="1" customFormat="1" ht="111" x14ac:dyDescent="0.25">
      <c r="A735" s="69" t="s">
        <v>1091</v>
      </c>
      <c r="B735" s="53" t="s">
        <v>766</v>
      </c>
      <c r="C735" s="38">
        <f>C736+C737</f>
        <v>96835</v>
      </c>
      <c r="D735" s="38">
        <f t="shared" ref="D735:L735" si="1477">D736+D737</f>
        <v>4643</v>
      </c>
      <c r="E735" s="38">
        <f t="shared" si="1477"/>
        <v>92192</v>
      </c>
      <c r="F735" s="38">
        <f t="shared" si="1477"/>
        <v>0</v>
      </c>
      <c r="G735" s="79">
        <f t="shared" si="1477"/>
        <v>88738.6</v>
      </c>
      <c r="H735" s="79">
        <f t="shared" si="1477"/>
        <v>4327</v>
      </c>
      <c r="I735" s="79">
        <f t="shared" si="1477"/>
        <v>84411.6</v>
      </c>
      <c r="J735" s="79">
        <f t="shared" si="1477"/>
        <v>0</v>
      </c>
      <c r="K735" s="43">
        <f t="shared" si="1452"/>
        <v>0.91638973511643518</v>
      </c>
      <c r="L735" s="38">
        <f t="shared" si="1477"/>
        <v>88738.6</v>
      </c>
      <c r="M735" s="38">
        <f t="shared" ref="M735" si="1478">M736+M737</f>
        <v>4327</v>
      </c>
      <c r="N735" s="38">
        <f t="shared" ref="N735" si="1479">N736+N737</f>
        <v>84411.6</v>
      </c>
      <c r="O735" s="38">
        <f t="shared" ref="O735" si="1480">O736+O737</f>
        <v>0</v>
      </c>
      <c r="P735" s="43">
        <f t="shared" si="1442"/>
        <v>0.91638973511643518</v>
      </c>
      <c r="Q735" s="57"/>
    </row>
    <row r="736" spans="1:17" s="1" customFormat="1" ht="83.25" x14ac:dyDescent="0.25">
      <c r="A736" s="69" t="s">
        <v>1234</v>
      </c>
      <c r="B736" s="54" t="s">
        <v>767</v>
      </c>
      <c r="C736" s="38">
        <f t="shared" ref="C736" si="1481">D736+E736+F736</f>
        <v>91826</v>
      </c>
      <c r="D736" s="38">
        <v>4592</v>
      </c>
      <c r="E736" s="38">
        <v>87234</v>
      </c>
      <c r="F736" s="38">
        <v>0</v>
      </c>
      <c r="G736" s="79">
        <f t="shared" ref="G736" si="1482">H736+I736+J736</f>
        <v>83730.600000000006</v>
      </c>
      <c r="H736" s="79">
        <v>4276.6000000000004</v>
      </c>
      <c r="I736" s="79">
        <v>79454</v>
      </c>
      <c r="J736" s="79">
        <v>0</v>
      </c>
      <c r="K736" s="43">
        <f t="shared" si="1452"/>
        <v>0.91183978393918941</v>
      </c>
      <c r="L736" s="38">
        <f t="shared" ref="L736" si="1483">M736+N736+O736</f>
        <v>83730.600000000006</v>
      </c>
      <c r="M736" s="38">
        <v>4276.6000000000004</v>
      </c>
      <c r="N736" s="38">
        <v>79454</v>
      </c>
      <c r="O736" s="38">
        <v>0</v>
      </c>
      <c r="P736" s="43">
        <f t="shared" si="1442"/>
        <v>0.91183978393918941</v>
      </c>
      <c r="Q736" s="57" t="s">
        <v>1100</v>
      </c>
    </row>
    <row r="737" spans="1:17" s="1" customFormat="1" ht="138.75" x14ac:dyDescent="0.25">
      <c r="A737" s="69" t="s">
        <v>1235</v>
      </c>
      <c r="B737" s="54" t="s">
        <v>768</v>
      </c>
      <c r="C737" s="38">
        <f t="shared" ref="C737" si="1484">D737+E737+F737</f>
        <v>5009</v>
      </c>
      <c r="D737" s="38">
        <v>51</v>
      </c>
      <c r="E737" s="38">
        <v>4958</v>
      </c>
      <c r="F737" s="38">
        <v>0</v>
      </c>
      <c r="G737" s="79">
        <f t="shared" ref="G737" si="1485">H737+I737+J737</f>
        <v>5008</v>
      </c>
      <c r="H737" s="79">
        <v>50.4</v>
      </c>
      <c r="I737" s="79">
        <v>4957.6000000000004</v>
      </c>
      <c r="J737" s="79">
        <v>0</v>
      </c>
      <c r="K737" s="43">
        <f t="shared" si="1452"/>
        <v>0.99980035935316436</v>
      </c>
      <c r="L737" s="38">
        <f t="shared" ref="L737" si="1486">M737+N737+O737</f>
        <v>5008</v>
      </c>
      <c r="M737" s="38">
        <v>50.4</v>
      </c>
      <c r="N737" s="38">
        <v>4957.6000000000004</v>
      </c>
      <c r="O737" s="38">
        <v>0</v>
      </c>
      <c r="P737" s="43">
        <f t="shared" si="1442"/>
        <v>0.99980035935316436</v>
      </c>
      <c r="Q737" s="57"/>
    </row>
    <row r="738" spans="1:17" s="1" customFormat="1" ht="166.5" x14ac:dyDescent="0.25">
      <c r="A738" s="69" t="s">
        <v>1186</v>
      </c>
      <c r="B738" s="53" t="s">
        <v>769</v>
      </c>
      <c r="C738" s="38">
        <f t="shared" ref="C738" si="1487">D738+E738+F738</f>
        <v>0</v>
      </c>
      <c r="D738" s="38">
        <v>0</v>
      </c>
      <c r="E738" s="38">
        <v>0</v>
      </c>
      <c r="F738" s="38">
        <v>0</v>
      </c>
      <c r="G738" s="79">
        <f t="shared" ref="G738" si="1488">H738+I738+J738</f>
        <v>0</v>
      </c>
      <c r="H738" s="79">
        <v>0</v>
      </c>
      <c r="I738" s="79">
        <v>0</v>
      </c>
      <c r="J738" s="79">
        <v>0</v>
      </c>
      <c r="K738" s="43" t="s">
        <v>33</v>
      </c>
      <c r="L738" s="38">
        <f t="shared" ref="L738" si="1489">M738+N738+O738</f>
        <v>0</v>
      </c>
      <c r="M738" s="38">
        <v>0</v>
      </c>
      <c r="N738" s="38">
        <v>0</v>
      </c>
      <c r="O738" s="38">
        <v>0</v>
      </c>
      <c r="P738" s="43" t="s">
        <v>33</v>
      </c>
      <c r="Q738" s="57"/>
    </row>
    <row r="739" spans="1:17" s="1" customFormat="1" ht="83.25" x14ac:dyDescent="0.25">
      <c r="A739" s="69" t="s">
        <v>1236</v>
      </c>
      <c r="B739" s="53" t="s">
        <v>770</v>
      </c>
      <c r="C739" s="38">
        <f>C740+C741+C742+C748+C749</f>
        <v>177612.09999999998</v>
      </c>
      <c r="D739" s="38">
        <f t="shared" ref="D739:L739" si="1490">D740+D741+D742+D748+D749</f>
        <v>177612.09999999998</v>
      </c>
      <c r="E739" s="38">
        <f t="shared" si="1490"/>
        <v>0</v>
      </c>
      <c r="F739" s="38">
        <f t="shared" si="1490"/>
        <v>0</v>
      </c>
      <c r="G739" s="79">
        <f t="shared" si="1490"/>
        <v>169648</v>
      </c>
      <c r="H739" s="79">
        <f t="shared" si="1490"/>
        <v>169648</v>
      </c>
      <c r="I739" s="79">
        <f t="shared" si="1490"/>
        <v>0</v>
      </c>
      <c r="J739" s="79">
        <f t="shared" si="1490"/>
        <v>0</v>
      </c>
      <c r="K739" s="43">
        <f t="shared" si="1452"/>
        <v>0.95516014956188244</v>
      </c>
      <c r="L739" s="38">
        <f t="shared" si="1490"/>
        <v>161741</v>
      </c>
      <c r="M739" s="38">
        <f t="shared" ref="M739" si="1491">M740+M741+M742+M748+M749</f>
        <v>161741</v>
      </c>
      <c r="N739" s="38">
        <f t="shared" ref="N739" si="1492">N740+N741+N742+N748+N749</f>
        <v>0</v>
      </c>
      <c r="O739" s="38">
        <f t="shared" ref="O739" si="1493">O740+O741+O742+O748+O749</f>
        <v>0</v>
      </c>
      <c r="P739" s="43">
        <f t="shared" si="1442"/>
        <v>0.91064178622965453</v>
      </c>
      <c r="Q739" s="57"/>
    </row>
    <row r="740" spans="1:17" s="1" customFormat="1" ht="55.5" x14ac:dyDescent="0.25">
      <c r="A740" s="69" t="s">
        <v>1237</v>
      </c>
      <c r="B740" s="54" t="s">
        <v>771</v>
      </c>
      <c r="C740" s="38">
        <f t="shared" ref="C740" si="1494">D740+E740+F740</f>
        <v>3000</v>
      </c>
      <c r="D740" s="38">
        <v>3000</v>
      </c>
      <c r="E740" s="38">
        <v>0</v>
      </c>
      <c r="F740" s="38">
        <v>0</v>
      </c>
      <c r="G740" s="79">
        <f t="shared" ref="G740:G741" si="1495">H740+I740+J740</f>
        <v>2880</v>
      </c>
      <c r="H740" s="79">
        <v>2880</v>
      </c>
      <c r="I740" s="79">
        <v>0</v>
      </c>
      <c r="J740" s="79">
        <v>0</v>
      </c>
      <c r="K740" s="43">
        <f t="shared" si="1452"/>
        <v>0.96</v>
      </c>
      <c r="L740" s="38">
        <f t="shared" ref="L740" si="1496">M740+N740+O740</f>
        <v>2880</v>
      </c>
      <c r="M740" s="38">
        <v>2880</v>
      </c>
      <c r="N740" s="38">
        <v>0</v>
      </c>
      <c r="O740" s="38">
        <v>0</v>
      </c>
      <c r="P740" s="43">
        <f t="shared" si="1442"/>
        <v>0.96</v>
      </c>
      <c r="Q740" s="57" t="s">
        <v>1100</v>
      </c>
    </row>
    <row r="741" spans="1:17" s="1" customFormat="1" ht="111" x14ac:dyDescent="0.25">
      <c r="A741" s="69" t="s">
        <v>1238</v>
      </c>
      <c r="B741" s="54" t="s">
        <v>772</v>
      </c>
      <c r="C741" s="38">
        <f t="shared" ref="C741" si="1497">D741+E741+F741</f>
        <v>2251</v>
      </c>
      <c r="D741" s="38">
        <v>2251</v>
      </c>
      <c r="E741" s="38">
        <v>0</v>
      </c>
      <c r="F741" s="38">
        <v>0</v>
      </c>
      <c r="G741" s="79">
        <f t="shared" si="1495"/>
        <v>2177.6</v>
      </c>
      <c r="H741" s="79">
        <v>2177.6</v>
      </c>
      <c r="I741" s="79">
        <v>0</v>
      </c>
      <c r="J741" s="79">
        <v>0</v>
      </c>
      <c r="K741" s="43">
        <f t="shared" si="1452"/>
        <v>0.96739227010217677</v>
      </c>
      <c r="L741" s="38">
        <f t="shared" ref="L741" si="1498">M741+N741+O741</f>
        <v>2177.6</v>
      </c>
      <c r="M741" s="38">
        <v>2177.6</v>
      </c>
      <c r="N741" s="38">
        <v>0</v>
      </c>
      <c r="O741" s="38">
        <v>0</v>
      </c>
      <c r="P741" s="43">
        <f t="shared" si="1442"/>
        <v>0.96739227010217677</v>
      </c>
      <c r="Q741" s="57"/>
    </row>
    <row r="742" spans="1:17" s="1" customFormat="1" ht="83.25" x14ac:dyDescent="0.25">
      <c r="A742" s="69" t="s">
        <v>1239</v>
      </c>
      <c r="B742" s="54" t="s">
        <v>773</v>
      </c>
      <c r="C742" s="38">
        <f>C743+C744+C745+C746+C747</f>
        <v>171896.8</v>
      </c>
      <c r="D742" s="38">
        <f t="shared" ref="D742:L742" si="1499">D743+D744+D745+D746+D747</f>
        <v>171896.8</v>
      </c>
      <c r="E742" s="38">
        <f t="shared" si="1499"/>
        <v>0</v>
      </c>
      <c r="F742" s="38">
        <f t="shared" si="1499"/>
        <v>0</v>
      </c>
      <c r="G742" s="79">
        <f t="shared" si="1499"/>
        <v>164445.4</v>
      </c>
      <c r="H742" s="79">
        <f t="shared" si="1499"/>
        <v>164445.4</v>
      </c>
      <c r="I742" s="79">
        <f t="shared" si="1499"/>
        <v>0</v>
      </c>
      <c r="J742" s="79">
        <f t="shared" si="1499"/>
        <v>0</v>
      </c>
      <c r="K742" s="43">
        <f t="shared" si="1452"/>
        <v>0.95665189811561357</v>
      </c>
      <c r="L742" s="38">
        <f t="shared" si="1499"/>
        <v>156538.4</v>
      </c>
      <c r="M742" s="38">
        <f t="shared" ref="M742" si="1500">M743+M744+M745+M746+M747</f>
        <v>156538.4</v>
      </c>
      <c r="N742" s="38">
        <f t="shared" ref="N742" si="1501">N743+N744+N745+N746+N747</f>
        <v>0</v>
      </c>
      <c r="O742" s="38">
        <f t="shared" ref="O742" si="1502">O743+O744+O745+O746+O747</f>
        <v>0</v>
      </c>
      <c r="P742" s="43">
        <f t="shared" si="1442"/>
        <v>0.91065336876544534</v>
      </c>
      <c r="Q742" s="57" t="s">
        <v>1100</v>
      </c>
    </row>
    <row r="743" spans="1:17" s="1" customFormat="1" ht="105" x14ac:dyDescent="0.25">
      <c r="A743" s="69" t="s">
        <v>1240</v>
      </c>
      <c r="B743" s="55" t="s">
        <v>774</v>
      </c>
      <c r="C743" s="38">
        <f t="shared" ref="C743" si="1503">D743+E743+F743</f>
        <v>54196.3</v>
      </c>
      <c r="D743" s="38">
        <v>54196.3</v>
      </c>
      <c r="E743" s="38">
        <v>0</v>
      </c>
      <c r="F743" s="38">
        <v>0</v>
      </c>
      <c r="G743" s="79">
        <f t="shared" ref="G743:G744" si="1504">H743+I743+J743</f>
        <v>50802.8</v>
      </c>
      <c r="H743" s="79">
        <v>50802.8</v>
      </c>
      <c r="I743" s="79">
        <v>0</v>
      </c>
      <c r="J743" s="79">
        <v>0</v>
      </c>
      <c r="K743" s="43">
        <f t="shared" si="1452"/>
        <v>0.93738502443893768</v>
      </c>
      <c r="L743" s="38">
        <f t="shared" ref="L743" si="1505">M743+N743+O743</f>
        <v>47993.8</v>
      </c>
      <c r="M743" s="38">
        <v>47993.8</v>
      </c>
      <c r="N743" s="38">
        <v>0</v>
      </c>
      <c r="O743" s="38">
        <v>0</v>
      </c>
      <c r="P743" s="43">
        <f t="shared" si="1442"/>
        <v>0.88555491795565378</v>
      </c>
      <c r="Q743" s="57" t="s">
        <v>1429</v>
      </c>
    </row>
    <row r="744" spans="1:17" s="1" customFormat="1" ht="78.75" x14ac:dyDescent="0.25">
      <c r="A744" s="69" t="s">
        <v>1241</v>
      </c>
      <c r="B744" s="55" t="s">
        <v>775</v>
      </c>
      <c r="C744" s="38">
        <f t="shared" ref="C744:C745" si="1506">D744+E744+F744</f>
        <v>58415</v>
      </c>
      <c r="D744" s="38">
        <v>58415</v>
      </c>
      <c r="E744" s="38">
        <v>0</v>
      </c>
      <c r="F744" s="38">
        <v>0</v>
      </c>
      <c r="G744" s="79">
        <f t="shared" si="1504"/>
        <v>58415</v>
      </c>
      <c r="H744" s="79">
        <v>58415</v>
      </c>
      <c r="I744" s="79">
        <v>0</v>
      </c>
      <c r="J744" s="79">
        <v>0</v>
      </c>
      <c r="K744" s="43">
        <f t="shared" si="1452"/>
        <v>1</v>
      </c>
      <c r="L744" s="38">
        <f t="shared" ref="L744:L745" si="1507">M744+N744+O744</f>
        <v>58415</v>
      </c>
      <c r="M744" s="38">
        <v>58415</v>
      </c>
      <c r="N744" s="38">
        <v>0</v>
      </c>
      <c r="O744" s="38">
        <v>0</v>
      </c>
      <c r="P744" s="43">
        <f t="shared" si="1442"/>
        <v>1</v>
      </c>
      <c r="Q744" s="57"/>
    </row>
    <row r="745" spans="1:17" s="1" customFormat="1" ht="52.5" x14ac:dyDescent="0.25">
      <c r="A745" s="69" t="s">
        <v>1242</v>
      </c>
      <c r="B745" s="55" t="s">
        <v>776</v>
      </c>
      <c r="C745" s="38">
        <f t="shared" si="1506"/>
        <v>8900</v>
      </c>
      <c r="D745" s="38">
        <v>8900</v>
      </c>
      <c r="E745" s="38">
        <v>0</v>
      </c>
      <c r="F745" s="38">
        <v>0</v>
      </c>
      <c r="G745" s="79">
        <f t="shared" ref="G745:G746" si="1508">H745+I745+J745</f>
        <v>5649.5</v>
      </c>
      <c r="H745" s="79">
        <v>5649.5</v>
      </c>
      <c r="I745" s="79">
        <v>0</v>
      </c>
      <c r="J745" s="79">
        <v>0</v>
      </c>
      <c r="K745" s="43">
        <f t="shared" si="1452"/>
        <v>0.63477528089887636</v>
      </c>
      <c r="L745" s="38">
        <f t="shared" si="1507"/>
        <v>5649.5</v>
      </c>
      <c r="M745" s="38">
        <v>5649.5</v>
      </c>
      <c r="N745" s="38">
        <v>0</v>
      </c>
      <c r="O745" s="38">
        <v>0</v>
      </c>
      <c r="P745" s="43">
        <f t="shared" si="1442"/>
        <v>0.63477528089887636</v>
      </c>
      <c r="Q745" s="57" t="s">
        <v>1100</v>
      </c>
    </row>
    <row r="746" spans="1:17" s="1" customFormat="1" ht="55.5" x14ac:dyDescent="0.25">
      <c r="A746" s="69" t="s">
        <v>1243</v>
      </c>
      <c r="B746" s="55" t="s">
        <v>777</v>
      </c>
      <c r="C746" s="38">
        <f t="shared" ref="C746" si="1509">D746+E746+F746</f>
        <v>32706.5</v>
      </c>
      <c r="D746" s="38">
        <v>32706.5</v>
      </c>
      <c r="E746" s="38">
        <v>0</v>
      </c>
      <c r="F746" s="38">
        <v>0</v>
      </c>
      <c r="G746" s="79">
        <f t="shared" si="1508"/>
        <v>32390.3</v>
      </c>
      <c r="H746" s="79">
        <v>32390.3</v>
      </c>
      <c r="I746" s="79">
        <v>0</v>
      </c>
      <c r="J746" s="79">
        <v>0</v>
      </c>
      <c r="K746" s="43">
        <f t="shared" si="1452"/>
        <v>0.99033219696390629</v>
      </c>
      <c r="L746" s="38">
        <f t="shared" ref="L746" si="1510">M746+N746+O746</f>
        <v>27292.3</v>
      </c>
      <c r="M746" s="38">
        <v>27292.3</v>
      </c>
      <c r="N746" s="38">
        <v>0</v>
      </c>
      <c r="O746" s="38">
        <v>0</v>
      </c>
      <c r="P746" s="43">
        <f t="shared" si="1442"/>
        <v>0.83446103985446318</v>
      </c>
      <c r="Q746" s="57" t="s">
        <v>1429</v>
      </c>
    </row>
    <row r="747" spans="1:17" s="1" customFormat="1" ht="78.75" x14ac:dyDescent="0.25">
      <c r="A747" s="69" t="s">
        <v>1244</v>
      </c>
      <c r="B747" s="55" t="s">
        <v>778</v>
      </c>
      <c r="C747" s="38">
        <f t="shared" ref="C747" si="1511">D747+E747+F747</f>
        <v>17679</v>
      </c>
      <c r="D747" s="38">
        <v>17679</v>
      </c>
      <c r="E747" s="38">
        <v>0</v>
      </c>
      <c r="F747" s="38">
        <v>0</v>
      </c>
      <c r="G747" s="79">
        <f t="shared" ref="G747" si="1512">H747+I747+J747</f>
        <v>17187.8</v>
      </c>
      <c r="H747" s="79">
        <v>17187.8</v>
      </c>
      <c r="I747" s="79">
        <v>0</v>
      </c>
      <c r="J747" s="79">
        <v>0</v>
      </c>
      <c r="K747" s="43">
        <f t="shared" si="1452"/>
        <v>0.97221562305560261</v>
      </c>
      <c r="L747" s="38">
        <f t="shared" ref="L747" si="1513">M747+N747+O747</f>
        <v>17187.8</v>
      </c>
      <c r="M747" s="38">
        <v>17187.8</v>
      </c>
      <c r="N747" s="38">
        <v>0</v>
      </c>
      <c r="O747" s="38">
        <v>0</v>
      </c>
      <c r="P747" s="43">
        <f t="shared" si="1442"/>
        <v>0.97221562305560261</v>
      </c>
      <c r="Q747" s="57"/>
    </row>
    <row r="748" spans="1:17" s="1" customFormat="1" ht="83.25" x14ac:dyDescent="0.25">
      <c r="A748" s="69" t="s">
        <v>1245</v>
      </c>
      <c r="B748" s="54" t="s">
        <v>779</v>
      </c>
      <c r="C748" s="38">
        <f t="shared" ref="C748" si="1514">D748+E748+F748</f>
        <v>464.3</v>
      </c>
      <c r="D748" s="38">
        <v>464.3</v>
      </c>
      <c r="E748" s="38">
        <v>0</v>
      </c>
      <c r="F748" s="38">
        <v>0</v>
      </c>
      <c r="G748" s="79">
        <f t="shared" ref="G748" si="1515">H748+I748+J748</f>
        <v>145</v>
      </c>
      <c r="H748" s="79">
        <v>145</v>
      </c>
      <c r="I748" s="79">
        <v>0</v>
      </c>
      <c r="J748" s="79">
        <v>0</v>
      </c>
      <c r="K748" s="43">
        <f t="shared" si="1452"/>
        <v>0.31229808313590351</v>
      </c>
      <c r="L748" s="38">
        <f t="shared" ref="L748" si="1516">M748+N748+O748</f>
        <v>145</v>
      </c>
      <c r="M748" s="38">
        <v>145</v>
      </c>
      <c r="N748" s="38">
        <v>0</v>
      </c>
      <c r="O748" s="38">
        <v>0</v>
      </c>
      <c r="P748" s="43">
        <f t="shared" si="1442"/>
        <v>0.31229808313590351</v>
      </c>
      <c r="Q748" s="57" t="s">
        <v>1100</v>
      </c>
    </row>
    <row r="749" spans="1:17" s="1" customFormat="1" ht="55.5" x14ac:dyDescent="0.25">
      <c r="A749" s="69" t="s">
        <v>1246</v>
      </c>
      <c r="B749" s="54" t="s">
        <v>780</v>
      </c>
      <c r="C749" s="38">
        <f t="shared" ref="C749" si="1517">D749+E749+F749</f>
        <v>0</v>
      </c>
      <c r="D749" s="38">
        <v>0</v>
      </c>
      <c r="E749" s="38">
        <v>0</v>
      </c>
      <c r="F749" s="38">
        <v>0</v>
      </c>
      <c r="G749" s="79">
        <f t="shared" ref="G749" si="1518">H749+I749+J749</f>
        <v>0</v>
      </c>
      <c r="H749" s="79">
        <v>0</v>
      </c>
      <c r="I749" s="79">
        <v>0</v>
      </c>
      <c r="J749" s="79">
        <v>0</v>
      </c>
      <c r="K749" s="43" t="s">
        <v>33</v>
      </c>
      <c r="L749" s="38">
        <f t="shared" ref="L749" si="1519">M749+N749+O749</f>
        <v>0</v>
      </c>
      <c r="M749" s="38">
        <v>0</v>
      </c>
      <c r="N749" s="38">
        <v>0</v>
      </c>
      <c r="O749" s="38">
        <v>0</v>
      </c>
      <c r="P749" s="43" t="s">
        <v>33</v>
      </c>
      <c r="Q749" s="57"/>
    </row>
    <row r="750" spans="1:17" s="1" customFormat="1" ht="83.25" x14ac:dyDescent="0.25">
      <c r="A750" s="69" t="s">
        <v>1247</v>
      </c>
      <c r="B750" s="53" t="s">
        <v>781</v>
      </c>
      <c r="C750" s="38">
        <f>C751+C752</f>
        <v>15922</v>
      </c>
      <c r="D750" s="38">
        <f t="shared" ref="D750:J750" si="1520">D751+D752</f>
        <v>15922</v>
      </c>
      <c r="E750" s="38">
        <f t="shared" si="1520"/>
        <v>0</v>
      </c>
      <c r="F750" s="38">
        <f t="shared" si="1520"/>
        <v>0</v>
      </c>
      <c r="G750" s="79">
        <f t="shared" si="1520"/>
        <v>13506.9</v>
      </c>
      <c r="H750" s="79">
        <f t="shared" si="1520"/>
        <v>13506.9</v>
      </c>
      <c r="I750" s="79">
        <f t="shared" si="1520"/>
        <v>0</v>
      </c>
      <c r="J750" s="79">
        <f t="shared" si="1520"/>
        <v>0</v>
      </c>
      <c r="K750" s="43">
        <f t="shared" si="1452"/>
        <v>0.84831679437256624</v>
      </c>
      <c r="L750" s="38">
        <f>L751+L752</f>
        <v>13506.9</v>
      </c>
      <c r="M750" s="38">
        <f t="shared" ref="M750:O750" si="1521">M751+M752</f>
        <v>13506.9</v>
      </c>
      <c r="N750" s="38">
        <f t="shared" si="1521"/>
        <v>0</v>
      </c>
      <c r="O750" s="38">
        <f t="shared" si="1521"/>
        <v>0</v>
      </c>
      <c r="P750" s="43">
        <f t="shared" si="1442"/>
        <v>0.84831679437256624</v>
      </c>
      <c r="Q750" s="57"/>
    </row>
    <row r="751" spans="1:17" s="1" customFormat="1" ht="138.75" x14ac:dyDescent="0.25">
      <c r="A751" s="69" t="s">
        <v>1248</v>
      </c>
      <c r="B751" s="54" t="s">
        <v>782</v>
      </c>
      <c r="C751" s="38">
        <f t="shared" ref="C751" si="1522">D751+E751+F751</f>
        <v>9922</v>
      </c>
      <c r="D751" s="38">
        <v>9922</v>
      </c>
      <c r="E751" s="38">
        <v>0</v>
      </c>
      <c r="F751" s="38">
        <v>0</v>
      </c>
      <c r="G751" s="79">
        <f t="shared" ref="G751" si="1523">H751+I751+J751</f>
        <v>7606.9</v>
      </c>
      <c r="H751" s="79">
        <v>7606.9</v>
      </c>
      <c r="I751" s="79">
        <v>0</v>
      </c>
      <c r="J751" s="79">
        <v>0</v>
      </c>
      <c r="K751" s="43">
        <f t="shared" si="1452"/>
        <v>0.76667002620439428</v>
      </c>
      <c r="L751" s="38">
        <f t="shared" ref="L751" si="1524">M751+N751+O751</f>
        <v>7606.9</v>
      </c>
      <c r="M751" s="38">
        <v>7606.9</v>
      </c>
      <c r="N751" s="38">
        <v>0</v>
      </c>
      <c r="O751" s="38">
        <v>0</v>
      </c>
      <c r="P751" s="43">
        <f t="shared" si="1442"/>
        <v>0.76667002620439428</v>
      </c>
      <c r="Q751" s="57" t="s">
        <v>1100</v>
      </c>
    </row>
    <row r="752" spans="1:17" s="1" customFormat="1" ht="111" x14ac:dyDescent="0.25">
      <c r="A752" s="69" t="s">
        <v>1249</v>
      </c>
      <c r="B752" s="54" t="s">
        <v>783</v>
      </c>
      <c r="C752" s="38">
        <f t="shared" ref="C752" si="1525">D752+E752+F752</f>
        <v>6000</v>
      </c>
      <c r="D752" s="38">
        <v>6000</v>
      </c>
      <c r="E752" s="38">
        <v>0</v>
      </c>
      <c r="F752" s="38">
        <v>0</v>
      </c>
      <c r="G752" s="79">
        <f t="shared" ref="G752" si="1526">H752+I752+J752</f>
        <v>5900</v>
      </c>
      <c r="H752" s="79">
        <v>5900</v>
      </c>
      <c r="I752" s="79">
        <v>0</v>
      </c>
      <c r="J752" s="79">
        <v>0</v>
      </c>
      <c r="K752" s="43">
        <f t="shared" si="1452"/>
        <v>0.98333333333333328</v>
      </c>
      <c r="L752" s="38">
        <f t="shared" ref="L752" si="1527">M752+N752+O752</f>
        <v>5900</v>
      </c>
      <c r="M752" s="38">
        <v>5900</v>
      </c>
      <c r="N752" s="38">
        <v>0</v>
      </c>
      <c r="O752" s="38">
        <v>0</v>
      </c>
      <c r="P752" s="43">
        <f t="shared" si="1442"/>
        <v>0.98333333333333328</v>
      </c>
      <c r="Q752" s="57"/>
    </row>
    <row r="753" spans="1:17" s="1" customFormat="1" ht="83.25" x14ac:dyDescent="0.25">
      <c r="A753" s="69" t="s">
        <v>1250</v>
      </c>
      <c r="B753" s="53" t="s">
        <v>784</v>
      </c>
      <c r="C753" s="38">
        <f t="shared" ref="C753" si="1528">D753+E753+F753</f>
        <v>0</v>
      </c>
      <c r="D753" s="38">
        <v>0</v>
      </c>
      <c r="E753" s="38">
        <v>0</v>
      </c>
      <c r="F753" s="38">
        <v>0</v>
      </c>
      <c r="G753" s="79">
        <f t="shared" ref="G753" si="1529">H753+I753+J753</f>
        <v>0</v>
      </c>
      <c r="H753" s="79">
        <v>0</v>
      </c>
      <c r="I753" s="79">
        <v>0</v>
      </c>
      <c r="J753" s="79">
        <v>0</v>
      </c>
      <c r="K753" s="43" t="s">
        <v>33</v>
      </c>
      <c r="L753" s="38">
        <f t="shared" ref="L753" si="1530">M753+N753+O753</f>
        <v>0</v>
      </c>
      <c r="M753" s="38">
        <v>0</v>
      </c>
      <c r="N753" s="38">
        <v>0</v>
      </c>
      <c r="O753" s="38">
        <v>0</v>
      </c>
      <c r="P753" s="43" t="s">
        <v>33</v>
      </c>
      <c r="Q753" s="57"/>
    </row>
    <row r="754" spans="1:17" s="1" customFormat="1" ht="121.5" customHeight="1" x14ac:dyDescent="0.25">
      <c r="A754" s="22" t="s">
        <v>21</v>
      </c>
      <c r="B754" s="58" t="s">
        <v>65</v>
      </c>
      <c r="C754" s="35">
        <f>C755+C768</f>
        <v>157863.79999999999</v>
      </c>
      <c r="D754" s="35">
        <f t="shared" ref="D754:L754" si="1531">D755+D768</f>
        <v>113794.1</v>
      </c>
      <c r="E754" s="35">
        <f t="shared" si="1531"/>
        <v>44069.7</v>
      </c>
      <c r="F754" s="35">
        <f t="shared" si="1531"/>
        <v>0</v>
      </c>
      <c r="G754" s="35">
        <f t="shared" si="1531"/>
        <v>147900.9</v>
      </c>
      <c r="H754" s="35">
        <f t="shared" si="1531"/>
        <v>108986.2</v>
      </c>
      <c r="I754" s="35">
        <f t="shared" si="1531"/>
        <v>38914.699999999997</v>
      </c>
      <c r="J754" s="35">
        <f t="shared" si="1531"/>
        <v>0</v>
      </c>
      <c r="K754" s="42">
        <f t="shared" si="7"/>
        <v>0.9368892678372116</v>
      </c>
      <c r="L754" s="35">
        <f t="shared" si="1531"/>
        <v>147900.9</v>
      </c>
      <c r="M754" s="35">
        <f t="shared" ref="M754" si="1532">M755+M768</f>
        <v>108986.2</v>
      </c>
      <c r="N754" s="35">
        <f t="shared" ref="N754" si="1533">N755+N768</f>
        <v>38914.699999999997</v>
      </c>
      <c r="O754" s="35">
        <f t="shared" ref="O754" si="1534">O755+O768</f>
        <v>0</v>
      </c>
      <c r="P754" s="42">
        <f t="shared" si="3"/>
        <v>0.9368892678372116</v>
      </c>
      <c r="Q754" s="63"/>
    </row>
    <row r="755" spans="1:17" s="1" customFormat="1" ht="189" x14ac:dyDescent="0.25">
      <c r="A755" s="32" t="s">
        <v>6</v>
      </c>
      <c r="B755" s="46" t="s">
        <v>785</v>
      </c>
      <c r="C755" s="40">
        <f>C756+C759+C765</f>
        <v>101953.8</v>
      </c>
      <c r="D755" s="40">
        <f t="shared" ref="D755:L755" si="1535">D756+D759+D765</f>
        <v>93017.8</v>
      </c>
      <c r="E755" s="40">
        <f t="shared" si="1535"/>
        <v>8936</v>
      </c>
      <c r="F755" s="40">
        <f t="shared" si="1535"/>
        <v>0</v>
      </c>
      <c r="G755" s="76">
        <f t="shared" si="1535"/>
        <v>101746.2</v>
      </c>
      <c r="H755" s="76">
        <f t="shared" si="1535"/>
        <v>93006.8</v>
      </c>
      <c r="I755" s="76">
        <f t="shared" si="1535"/>
        <v>8739.4</v>
      </c>
      <c r="J755" s="76">
        <f t="shared" si="1535"/>
        <v>0</v>
      </c>
      <c r="K755" s="43">
        <f t="shared" si="7"/>
        <v>0.99796378359609939</v>
      </c>
      <c r="L755" s="40">
        <f t="shared" si="1535"/>
        <v>101746.2</v>
      </c>
      <c r="M755" s="40">
        <f t="shared" ref="M755" si="1536">M756+M759+M765</f>
        <v>93006.8</v>
      </c>
      <c r="N755" s="40">
        <f t="shared" ref="N755" si="1537">N756+N759+N765</f>
        <v>8739.4</v>
      </c>
      <c r="O755" s="40">
        <f t="shared" ref="O755" si="1538">O756+O759+O765</f>
        <v>0</v>
      </c>
      <c r="P755" s="43">
        <f t="shared" si="3"/>
        <v>0.99796378359609939</v>
      </c>
      <c r="Q755" s="57"/>
    </row>
    <row r="756" spans="1:17" s="1" customFormat="1" ht="135" x14ac:dyDescent="0.25">
      <c r="A756" s="69" t="s">
        <v>1136</v>
      </c>
      <c r="B756" s="46" t="s">
        <v>786</v>
      </c>
      <c r="C756" s="40">
        <f>C757+C758</f>
        <v>0</v>
      </c>
      <c r="D756" s="40">
        <f t="shared" ref="D756:J756" si="1539">D757+D758</f>
        <v>0</v>
      </c>
      <c r="E756" s="40">
        <f t="shared" si="1539"/>
        <v>0</v>
      </c>
      <c r="F756" s="40">
        <f t="shared" si="1539"/>
        <v>0</v>
      </c>
      <c r="G756" s="76">
        <f t="shared" si="1539"/>
        <v>0</v>
      </c>
      <c r="H756" s="76">
        <f t="shared" si="1539"/>
        <v>0</v>
      </c>
      <c r="I756" s="76">
        <f t="shared" si="1539"/>
        <v>0</v>
      </c>
      <c r="J756" s="76">
        <f t="shared" si="1539"/>
        <v>0</v>
      </c>
      <c r="K756" s="43" t="s">
        <v>33</v>
      </c>
      <c r="L756" s="40">
        <f>L757+L758</f>
        <v>0</v>
      </c>
      <c r="M756" s="40">
        <f t="shared" ref="M756:O756" si="1540">M757+M758</f>
        <v>0</v>
      </c>
      <c r="N756" s="40">
        <f t="shared" si="1540"/>
        <v>0</v>
      </c>
      <c r="O756" s="40">
        <f t="shared" si="1540"/>
        <v>0</v>
      </c>
      <c r="P756" s="43" t="s">
        <v>33</v>
      </c>
      <c r="Q756" s="57"/>
    </row>
    <row r="757" spans="1:17" s="1" customFormat="1" ht="138.75" x14ac:dyDescent="0.25">
      <c r="A757" s="69" t="s">
        <v>1030</v>
      </c>
      <c r="B757" s="53" t="s">
        <v>787</v>
      </c>
      <c r="C757" s="38">
        <f t="shared" ref="C757" si="1541">D757+E757+F757</f>
        <v>0</v>
      </c>
      <c r="D757" s="38">
        <v>0</v>
      </c>
      <c r="E757" s="38">
        <v>0</v>
      </c>
      <c r="F757" s="38">
        <v>0</v>
      </c>
      <c r="G757" s="79">
        <f t="shared" ref="G757" si="1542">H757+I757+J757</f>
        <v>0</v>
      </c>
      <c r="H757" s="79">
        <v>0</v>
      </c>
      <c r="I757" s="79">
        <v>0</v>
      </c>
      <c r="J757" s="79">
        <v>0</v>
      </c>
      <c r="K757" s="43" t="s">
        <v>33</v>
      </c>
      <c r="L757" s="38">
        <f t="shared" ref="L757" si="1543">M757+N757+O757</f>
        <v>0</v>
      </c>
      <c r="M757" s="38">
        <v>0</v>
      </c>
      <c r="N757" s="38">
        <v>0</v>
      </c>
      <c r="O757" s="38">
        <v>0</v>
      </c>
      <c r="P757" s="43" t="s">
        <v>33</v>
      </c>
      <c r="Q757" s="57"/>
    </row>
    <row r="758" spans="1:17" s="1" customFormat="1" ht="111" x14ac:dyDescent="0.25">
      <c r="A758" s="69" t="s">
        <v>1031</v>
      </c>
      <c r="B758" s="53" t="s">
        <v>788</v>
      </c>
      <c r="C758" s="38">
        <f t="shared" ref="C758" si="1544">D758+E758+F758</f>
        <v>0</v>
      </c>
      <c r="D758" s="38">
        <v>0</v>
      </c>
      <c r="E758" s="38">
        <v>0</v>
      </c>
      <c r="F758" s="38">
        <v>0</v>
      </c>
      <c r="G758" s="79">
        <f t="shared" ref="G758" si="1545">H758+I758+J758</f>
        <v>0</v>
      </c>
      <c r="H758" s="79">
        <v>0</v>
      </c>
      <c r="I758" s="79">
        <v>0</v>
      </c>
      <c r="J758" s="79">
        <v>0</v>
      </c>
      <c r="K758" s="43" t="s">
        <v>33</v>
      </c>
      <c r="L758" s="38">
        <f t="shared" ref="L758" si="1546">M758+N758+O758</f>
        <v>0</v>
      </c>
      <c r="M758" s="38">
        <v>0</v>
      </c>
      <c r="N758" s="38">
        <v>0</v>
      </c>
      <c r="O758" s="38">
        <v>0</v>
      </c>
      <c r="P758" s="43" t="s">
        <v>33</v>
      </c>
      <c r="Q758" s="57"/>
    </row>
    <row r="759" spans="1:17" s="1" customFormat="1" ht="108" x14ac:dyDescent="0.25">
      <c r="A759" s="69" t="s">
        <v>1034</v>
      </c>
      <c r="B759" s="46" t="s">
        <v>789</v>
      </c>
      <c r="C759" s="40">
        <f>C760+C761+C762+C763+C764</f>
        <v>100027.8</v>
      </c>
      <c r="D759" s="40">
        <f t="shared" ref="D759:L759" si="1547">D760+D761+D762+D763+D764</f>
        <v>92920.8</v>
      </c>
      <c r="E759" s="40">
        <f t="shared" si="1547"/>
        <v>7107</v>
      </c>
      <c r="F759" s="40">
        <f t="shared" si="1547"/>
        <v>0</v>
      </c>
      <c r="G759" s="76">
        <f t="shared" si="1547"/>
        <v>100026.2</v>
      </c>
      <c r="H759" s="76">
        <f t="shared" si="1547"/>
        <v>92920.8</v>
      </c>
      <c r="I759" s="76">
        <f t="shared" si="1547"/>
        <v>7105.4</v>
      </c>
      <c r="J759" s="76">
        <f t="shared" si="1547"/>
        <v>0</v>
      </c>
      <c r="K759" s="43">
        <f t="shared" ref="K759:K791" si="1548">G759/C759</f>
        <v>0.99998400444676372</v>
      </c>
      <c r="L759" s="40">
        <f t="shared" si="1547"/>
        <v>100026.2</v>
      </c>
      <c r="M759" s="40">
        <f t="shared" ref="M759" si="1549">M760+M761+M762+M763+M764</f>
        <v>92920.8</v>
      </c>
      <c r="N759" s="40">
        <f t="shared" ref="N759" si="1550">N760+N761+N762+N763+N764</f>
        <v>7105.4</v>
      </c>
      <c r="O759" s="40">
        <f t="shared" ref="O759" si="1551">O760+O761+O762+O763+O764</f>
        <v>0</v>
      </c>
      <c r="P759" s="43">
        <f t="shared" si="3"/>
        <v>0.99998400444676372</v>
      </c>
      <c r="Q759" s="57"/>
    </row>
    <row r="760" spans="1:17" s="1" customFormat="1" ht="249.75" x14ac:dyDescent="0.25">
      <c r="A760" s="69" t="s">
        <v>1035</v>
      </c>
      <c r="B760" s="53" t="s">
        <v>790</v>
      </c>
      <c r="C760" s="38">
        <f t="shared" ref="C760" si="1552">D760+E760+F760</f>
        <v>0</v>
      </c>
      <c r="D760" s="38">
        <v>0</v>
      </c>
      <c r="E760" s="38">
        <v>0</v>
      </c>
      <c r="F760" s="38">
        <v>0</v>
      </c>
      <c r="G760" s="79">
        <f t="shared" ref="G760" si="1553">H760+I760+J760</f>
        <v>0</v>
      </c>
      <c r="H760" s="79">
        <v>0</v>
      </c>
      <c r="I760" s="79">
        <v>0</v>
      </c>
      <c r="J760" s="79">
        <v>0</v>
      </c>
      <c r="K760" s="43" t="s">
        <v>33</v>
      </c>
      <c r="L760" s="38">
        <f t="shared" ref="L760" si="1554">M760+N760+O760</f>
        <v>0</v>
      </c>
      <c r="M760" s="38">
        <v>0</v>
      </c>
      <c r="N760" s="38">
        <v>0</v>
      </c>
      <c r="O760" s="38">
        <v>0</v>
      </c>
      <c r="P760" s="43" t="s">
        <v>33</v>
      </c>
      <c r="Q760" s="57"/>
    </row>
    <row r="761" spans="1:17" s="1" customFormat="1" ht="138.75" x14ac:dyDescent="0.25">
      <c r="A761" s="69" t="s">
        <v>1036</v>
      </c>
      <c r="B761" s="53" t="s">
        <v>791</v>
      </c>
      <c r="C761" s="38">
        <f t="shared" ref="C761" si="1555">D761+E761+F761</f>
        <v>5900</v>
      </c>
      <c r="D761" s="38">
        <v>295</v>
      </c>
      <c r="E761" s="38">
        <v>5605</v>
      </c>
      <c r="F761" s="38">
        <v>0</v>
      </c>
      <c r="G761" s="79">
        <f t="shared" ref="G761" si="1556">H761+I761+J761</f>
        <v>5900</v>
      </c>
      <c r="H761" s="79">
        <v>295</v>
      </c>
      <c r="I761" s="79">
        <v>5605</v>
      </c>
      <c r="J761" s="79">
        <v>0</v>
      </c>
      <c r="K761" s="43">
        <f t="shared" si="1548"/>
        <v>1</v>
      </c>
      <c r="L761" s="38">
        <f t="shared" ref="L761" si="1557">M761+N761+O761</f>
        <v>5900</v>
      </c>
      <c r="M761" s="38">
        <v>295</v>
      </c>
      <c r="N761" s="38">
        <v>5605</v>
      </c>
      <c r="O761" s="38">
        <v>0</v>
      </c>
      <c r="P761" s="43">
        <f t="shared" ref="P761:P789" si="1558">L761/C761</f>
        <v>1</v>
      </c>
      <c r="Q761" s="57"/>
    </row>
    <row r="762" spans="1:17" s="1" customFormat="1" ht="138.75" x14ac:dyDescent="0.25">
      <c r="A762" s="69" t="s">
        <v>1037</v>
      </c>
      <c r="B762" s="53" t="s">
        <v>792</v>
      </c>
      <c r="C762" s="38">
        <f t="shared" ref="C762" si="1559">D762+E762+F762</f>
        <v>82536.5</v>
      </c>
      <c r="D762" s="38">
        <v>82536.5</v>
      </c>
      <c r="E762" s="38">
        <v>0</v>
      </c>
      <c r="F762" s="38">
        <v>0</v>
      </c>
      <c r="G762" s="79">
        <f t="shared" ref="G762" si="1560">H762+I762+J762</f>
        <v>82536.5</v>
      </c>
      <c r="H762" s="79">
        <v>82536.5</v>
      </c>
      <c r="I762" s="79">
        <v>0</v>
      </c>
      <c r="J762" s="79">
        <v>0</v>
      </c>
      <c r="K762" s="43">
        <f t="shared" si="1548"/>
        <v>1</v>
      </c>
      <c r="L762" s="38">
        <f t="shared" ref="L762" si="1561">M762+N762+O762</f>
        <v>82536.5</v>
      </c>
      <c r="M762" s="38">
        <v>82536.5</v>
      </c>
      <c r="N762" s="38">
        <v>0</v>
      </c>
      <c r="O762" s="38">
        <v>0</v>
      </c>
      <c r="P762" s="43">
        <f t="shared" si="1558"/>
        <v>1</v>
      </c>
      <c r="Q762" s="57"/>
    </row>
    <row r="763" spans="1:17" s="1" customFormat="1" ht="138.75" x14ac:dyDescent="0.25">
      <c r="A763" s="69" t="s">
        <v>1038</v>
      </c>
      <c r="B763" s="53" t="s">
        <v>793</v>
      </c>
      <c r="C763" s="38">
        <f t="shared" ref="C763" si="1562">D763+E763+F763</f>
        <v>10009.299999999999</v>
      </c>
      <c r="D763" s="38">
        <v>10009.299999999999</v>
      </c>
      <c r="E763" s="38">
        <v>0</v>
      </c>
      <c r="F763" s="38">
        <v>0</v>
      </c>
      <c r="G763" s="79">
        <f t="shared" ref="G763" si="1563">H763+I763+J763</f>
        <v>10009.299999999999</v>
      </c>
      <c r="H763" s="79">
        <v>10009.299999999999</v>
      </c>
      <c r="I763" s="79">
        <v>0</v>
      </c>
      <c r="J763" s="79">
        <v>0</v>
      </c>
      <c r="K763" s="43">
        <f t="shared" si="1548"/>
        <v>1</v>
      </c>
      <c r="L763" s="38">
        <f t="shared" ref="L763" si="1564">M763+N763+O763</f>
        <v>10009.299999999999</v>
      </c>
      <c r="M763" s="38">
        <v>10009.299999999999</v>
      </c>
      <c r="N763" s="38">
        <v>0</v>
      </c>
      <c r="O763" s="38">
        <v>0</v>
      </c>
      <c r="P763" s="43">
        <f t="shared" si="1558"/>
        <v>1</v>
      </c>
      <c r="Q763" s="57"/>
    </row>
    <row r="764" spans="1:17" s="1" customFormat="1" ht="360.75" x14ac:dyDescent="0.25">
      <c r="A764" s="69" t="s">
        <v>1044</v>
      </c>
      <c r="B764" s="53" t="s">
        <v>794</v>
      </c>
      <c r="C764" s="38">
        <f t="shared" ref="C764" si="1565">D764+E764+F764</f>
        <v>1582</v>
      </c>
      <c r="D764" s="38">
        <v>80</v>
      </c>
      <c r="E764" s="38">
        <v>1502</v>
      </c>
      <c r="F764" s="38">
        <v>0</v>
      </c>
      <c r="G764" s="79">
        <f t="shared" ref="G764" si="1566">H764+I764+J764</f>
        <v>1580.4</v>
      </c>
      <c r="H764" s="79">
        <v>80</v>
      </c>
      <c r="I764" s="79">
        <v>1500.4</v>
      </c>
      <c r="J764" s="79">
        <v>0</v>
      </c>
      <c r="K764" s="43">
        <f t="shared" si="1548"/>
        <v>0.99898862199747163</v>
      </c>
      <c r="L764" s="38">
        <f t="shared" ref="L764" si="1567">M764+N764+O764</f>
        <v>1580.4</v>
      </c>
      <c r="M764" s="38">
        <v>80</v>
      </c>
      <c r="N764" s="38">
        <v>1500.4</v>
      </c>
      <c r="O764" s="38">
        <v>0</v>
      </c>
      <c r="P764" s="43">
        <f t="shared" si="1558"/>
        <v>0.99898862199747163</v>
      </c>
      <c r="Q764" s="57"/>
    </row>
    <row r="765" spans="1:17" s="1" customFormat="1" ht="189" x14ac:dyDescent="0.25">
      <c r="A765" s="69" t="s">
        <v>1137</v>
      </c>
      <c r="B765" s="46" t="s">
        <v>795</v>
      </c>
      <c r="C765" s="40">
        <f>C766+C767</f>
        <v>1926</v>
      </c>
      <c r="D765" s="40">
        <f t="shared" ref="D765:J765" si="1568">D766+D767</f>
        <v>97</v>
      </c>
      <c r="E765" s="40">
        <f t="shared" si="1568"/>
        <v>1829</v>
      </c>
      <c r="F765" s="40">
        <f t="shared" si="1568"/>
        <v>0</v>
      </c>
      <c r="G765" s="76">
        <f t="shared" si="1568"/>
        <v>1720</v>
      </c>
      <c r="H765" s="76">
        <f t="shared" si="1568"/>
        <v>86</v>
      </c>
      <c r="I765" s="76">
        <f t="shared" si="1568"/>
        <v>1634</v>
      </c>
      <c r="J765" s="76">
        <f t="shared" si="1568"/>
        <v>0</v>
      </c>
      <c r="K765" s="43">
        <f t="shared" si="1548"/>
        <v>0.89304257528556596</v>
      </c>
      <c r="L765" s="40">
        <f>L766+L767</f>
        <v>1720</v>
      </c>
      <c r="M765" s="40">
        <f t="shared" ref="M765:O765" si="1569">M766+M767</f>
        <v>86</v>
      </c>
      <c r="N765" s="40">
        <f t="shared" si="1569"/>
        <v>1634</v>
      </c>
      <c r="O765" s="40">
        <f t="shared" si="1569"/>
        <v>0</v>
      </c>
      <c r="P765" s="43">
        <f t="shared" si="1558"/>
        <v>0.89304257528556596</v>
      </c>
      <c r="Q765" s="57"/>
    </row>
    <row r="766" spans="1:17" s="1" customFormat="1" ht="194.25" x14ac:dyDescent="0.25">
      <c r="A766" s="69" t="s">
        <v>1058</v>
      </c>
      <c r="B766" s="53" t="s">
        <v>796</v>
      </c>
      <c r="C766" s="38">
        <f t="shared" ref="C766" si="1570">D766+E766+F766</f>
        <v>0</v>
      </c>
      <c r="D766" s="38">
        <v>0</v>
      </c>
      <c r="E766" s="38">
        <v>0</v>
      </c>
      <c r="F766" s="38">
        <v>0</v>
      </c>
      <c r="G766" s="79">
        <f t="shared" ref="G766" si="1571">H766+I766+J766</f>
        <v>0</v>
      </c>
      <c r="H766" s="79">
        <v>0</v>
      </c>
      <c r="I766" s="79">
        <v>0</v>
      </c>
      <c r="J766" s="79">
        <v>0</v>
      </c>
      <c r="K766" s="43" t="s">
        <v>33</v>
      </c>
      <c r="L766" s="38">
        <f t="shared" ref="L766" si="1572">M766+N766+O766</f>
        <v>0</v>
      </c>
      <c r="M766" s="38">
        <v>0</v>
      </c>
      <c r="N766" s="38">
        <v>0</v>
      </c>
      <c r="O766" s="38">
        <v>0</v>
      </c>
      <c r="P766" s="43" t="s">
        <v>33</v>
      </c>
      <c r="Q766" s="57"/>
    </row>
    <row r="767" spans="1:17" s="1" customFormat="1" ht="277.5" x14ac:dyDescent="0.25">
      <c r="A767" s="69" t="s">
        <v>1059</v>
      </c>
      <c r="B767" s="53" t="s">
        <v>797</v>
      </c>
      <c r="C767" s="38">
        <f t="shared" ref="C767" si="1573">D767+E767+F767</f>
        <v>1926</v>
      </c>
      <c r="D767" s="38">
        <v>97</v>
      </c>
      <c r="E767" s="38">
        <v>1829</v>
      </c>
      <c r="F767" s="38">
        <v>0</v>
      </c>
      <c r="G767" s="79">
        <f t="shared" ref="G767" si="1574">H767+I767+J767</f>
        <v>1720</v>
      </c>
      <c r="H767" s="79">
        <v>86</v>
      </c>
      <c r="I767" s="79">
        <v>1634</v>
      </c>
      <c r="J767" s="79">
        <v>0</v>
      </c>
      <c r="K767" s="43">
        <f t="shared" si="1548"/>
        <v>0.89304257528556596</v>
      </c>
      <c r="L767" s="38">
        <f t="shared" ref="L767" si="1575">M767+N767+O767</f>
        <v>1720</v>
      </c>
      <c r="M767" s="38">
        <v>86</v>
      </c>
      <c r="N767" s="38">
        <v>1634</v>
      </c>
      <c r="O767" s="38">
        <v>0</v>
      </c>
      <c r="P767" s="43">
        <f t="shared" si="1558"/>
        <v>0.89304257528556596</v>
      </c>
      <c r="Q767" s="57" t="s">
        <v>1100</v>
      </c>
    </row>
    <row r="768" spans="1:17" s="1" customFormat="1" ht="135" x14ac:dyDescent="0.25">
      <c r="A768" s="69" t="s">
        <v>23</v>
      </c>
      <c r="B768" s="46" t="s">
        <v>798</v>
      </c>
      <c r="C768" s="40">
        <f>C769+C774+C776+C780+C782+C784+C786</f>
        <v>55910</v>
      </c>
      <c r="D768" s="40">
        <f t="shared" ref="D768:L768" si="1576">D769+D774+D776+D780+D782+D784+D786</f>
        <v>20776.3</v>
      </c>
      <c r="E768" s="40">
        <f t="shared" si="1576"/>
        <v>35133.699999999997</v>
      </c>
      <c r="F768" s="40">
        <f t="shared" si="1576"/>
        <v>0</v>
      </c>
      <c r="G768" s="76">
        <f t="shared" si="1576"/>
        <v>46154.700000000004</v>
      </c>
      <c r="H768" s="76">
        <f t="shared" si="1576"/>
        <v>15979.4</v>
      </c>
      <c r="I768" s="76">
        <f t="shared" si="1576"/>
        <v>30175.3</v>
      </c>
      <c r="J768" s="76">
        <f t="shared" si="1576"/>
        <v>0</v>
      </c>
      <c r="K768" s="43">
        <f t="shared" si="1548"/>
        <v>0.82551779645859424</v>
      </c>
      <c r="L768" s="40">
        <f t="shared" si="1576"/>
        <v>46154.700000000004</v>
      </c>
      <c r="M768" s="40">
        <f t="shared" ref="M768" si="1577">M769+M774+M776+M780+M782+M784+M786</f>
        <v>15979.4</v>
      </c>
      <c r="N768" s="40">
        <f t="shared" ref="N768" si="1578">N769+N774+N776+N780+N782+N784+N786</f>
        <v>30175.3</v>
      </c>
      <c r="O768" s="40">
        <f t="shared" ref="O768" si="1579">O769+O774+O776+O780+O782+O784+O786</f>
        <v>0</v>
      </c>
      <c r="P768" s="43">
        <f t="shared" si="1558"/>
        <v>0.82551779645859424</v>
      </c>
      <c r="Q768" s="57"/>
    </row>
    <row r="769" spans="1:17" s="1" customFormat="1" ht="54" x14ac:dyDescent="0.25">
      <c r="A769" s="69" t="s">
        <v>1136</v>
      </c>
      <c r="B769" s="46" t="s">
        <v>799</v>
      </c>
      <c r="C769" s="40">
        <f>C770+C771+C772+C773</f>
        <v>10512.2</v>
      </c>
      <c r="D769" s="40">
        <f t="shared" ref="D769:J769" si="1580">D770+D771+D772+D773</f>
        <v>10512.2</v>
      </c>
      <c r="E769" s="40">
        <f t="shared" si="1580"/>
        <v>0</v>
      </c>
      <c r="F769" s="40">
        <f t="shared" si="1580"/>
        <v>0</v>
      </c>
      <c r="G769" s="76">
        <f t="shared" si="1580"/>
        <v>7475.4</v>
      </c>
      <c r="H769" s="76">
        <f t="shared" si="1580"/>
        <v>7475.4</v>
      </c>
      <c r="I769" s="76">
        <f t="shared" si="1580"/>
        <v>0</v>
      </c>
      <c r="J769" s="76">
        <f t="shared" si="1580"/>
        <v>0</v>
      </c>
      <c r="K769" s="43">
        <f t="shared" si="1548"/>
        <v>0.71111660737048377</v>
      </c>
      <c r="L769" s="40">
        <f>L770+L771+L772+L773</f>
        <v>7475.4</v>
      </c>
      <c r="M769" s="40">
        <f t="shared" ref="M769:O769" si="1581">M770+M771+M772+M773</f>
        <v>7475.4</v>
      </c>
      <c r="N769" s="40">
        <f t="shared" si="1581"/>
        <v>0</v>
      </c>
      <c r="O769" s="40">
        <f t="shared" si="1581"/>
        <v>0</v>
      </c>
      <c r="P769" s="43">
        <f t="shared" si="1558"/>
        <v>0.71111660737048377</v>
      </c>
      <c r="Q769" s="57"/>
    </row>
    <row r="770" spans="1:17" s="1" customFormat="1" ht="111" x14ac:dyDescent="0.25">
      <c r="A770" s="69" t="s">
        <v>1030</v>
      </c>
      <c r="B770" s="53" t="s">
        <v>800</v>
      </c>
      <c r="C770" s="38">
        <f t="shared" ref="C770" si="1582">D770+E770+F770</f>
        <v>900</v>
      </c>
      <c r="D770" s="38">
        <v>900</v>
      </c>
      <c r="E770" s="38">
        <v>0</v>
      </c>
      <c r="F770" s="38">
        <v>0</v>
      </c>
      <c r="G770" s="79">
        <f t="shared" ref="G770" si="1583">H770+I770+J770</f>
        <v>703.5</v>
      </c>
      <c r="H770" s="79">
        <v>703.5</v>
      </c>
      <c r="I770" s="79">
        <v>0</v>
      </c>
      <c r="J770" s="79">
        <v>0</v>
      </c>
      <c r="K770" s="43">
        <f t="shared" si="1548"/>
        <v>0.78166666666666662</v>
      </c>
      <c r="L770" s="38">
        <f t="shared" ref="L770" si="1584">M770+N770+O770</f>
        <v>703.5</v>
      </c>
      <c r="M770" s="38">
        <v>703.5</v>
      </c>
      <c r="N770" s="38">
        <v>0</v>
      </c>
      <c r="O770" s="38">
        <v>0</v>
      </c>
      <c r="P770" s="43">
        <f t="shared" si="1558"/>
        <v>0.78166666666666662</v>
      </c>
      <c r="Q770" s="57" t="s">
        <v>1100</v>
      </c>
    </row>
    <row r="771" spans="1:17" s="1" customFormat="1" ht="138.75" x14ac:dyDescent="0.25">
      <c r="A771" s="69" t="s">
        <v>1031</v>
      </c>
      <c r="B771" s="53" t="s">
        <v>801</v>
      </c>
      <c r="C771" s="38">
        <f t="shared" ref="C771" si="1585">D771+E771+F771</f>
        <v>0</v>
      </c>
      <c r="D771" s="38">
        <v>0</v>
      </c>
      <c r="E771" s="38">
        <v>0</v>
      </c>
      <c r="F771" s="38">
        <v>0</v>
      </c>
      <c r="G771" s="79">
        <f t="shared" ref="G771" si="1586">H771+I771+J771</f>
        <v>0</v>
      </c>
      <c r="H771" s="79">
        <v>0</v>
      </c>
      <c r="I771" s="79">
        <v>0</v>
      </c>
      <c r="J771" s="79">
        <v>0</v>
      </c>
      <c r="K771" s="43" t="s">
        <v>33</v>
      </c>
      <c r="L771" s="38">
        <f t="shared" ref="L771" si="1587">M771+N771+O771</f>
        <v>0</v>
      </c>
      <c r="M771" s="38">
        <v>0</v>
      </c>
      <c r="N771" s="38">
        <v>0</v>
      </c>
      <c r="O771" s="38">
        <v>0</v>
      </c>
      <c r="P771" s="43" t="s">
        <v>33</v>
      </c>
      <c r="Q771" s="57"/>
    </row>
    <row r="772" spans="1:17" s="1" customFormat="1" ht="222" x14ac:dyDescent="0.25">
      <c r="A772" s="69" t="s">
        <v>1032</v>
      </c>
      <c r="B772" s="53" t="s">
        <v>802</v>
      </c>
      <c r="C772" s="38">
        <f t="shared" ref="C772" si="1588">D772+E772+F772</f>
        <v>3523.2</v>
      </c>
      <c r="D772" s="38">
        <v>3523.2</v>
      </c>
      <c r="E772" s="38">
        <v>0</v>
      </c>
      <c r="F772" s="38">
        <v>0</v>
      </c>
      <c r="G772" s="79">
        <f t="shared" ref="G772" si="1589">H772+I772+J772</f>
        <v>2060.5</v>
      </c>
      <c r="H772" s="79">
        <v>2060.5</v>
      </c>
      <c r="I772" s="79">
        <v>0</v>
      </c>
      <c r="J772" s="79">
        <v>0</v>
      </c>
      <c r="K772" s="43">
        <f t="shared" si="1548"/>
        <v>0.5848376475930972</v>
      </c>
      <c r="L772" s="38">
        <f t="shared" ref="L772" si="1590">M772+N772+O772</f>
        <v>2060.5</v>
      </c>
      <c r="M772" s="38">
        <v>2060.5</v>
      </c>
      <c r="N772" s="38">
        <v>0</v>
      </c>
      <c r="O772" s="38">
        <v>0</v>
      </c>
      <c r="P772" s="43">
        <f t="shared" si="1558"/>
        <v>0.5848376475930972</v>
      </c>
      <c r="Q772" s="57" t="s">
        <v>1100</v>
      </c>
    </row>
    <row r="773" spans="1:17" s="1" customFormat="1" ht="55.5" x14ac:dyDescent="0.25">
      <c r="A773" s="69" t="s">
        <v>1033</v>
      </c>
      <c r="B773" s="53" t="s">
        <v>803</v>
      </c>
      <c r="C773" s="38">
        <f t="shared" ref="C773" si="1591">D773+E773+F773</f>
        <v>6089</v>
      </c>
      <c r="D773" s="38">
        <v>6089</v>
      </c>
      <c r="E773" s="38">
        <v>0</v>
      </c>
      <c r="F773" s="38">
        <v>0</v>
      </c>
      <c r="G773" s="79">
        <f t="shared" ref="G773" si="1592">H773+I773+J773</f>
        <v>4711.3999999999996</v>
      </c>
      <c r="H773" s="79">
        <v>4711.3999999999996</v>
      </c>
      <c r="I773" s="79">
        <v>0</v>
      </c>
      <c r="J773" s="79">
        <v>0</v>
      </c>
      <c r="K773" s="43">
        <f t="shared" si="1548"/>
        <v>0.77375595335851532</v>
      </c>
      <c r="L773" s="38">
        <f t="shared" ref="L773" si="1593">M773+N773+O773</f>
        <v>4711.3999999999996</v>
      </c>
      <c r="M773" s="38">
        <v>4711.3999999999996</v>
      </c>
      <c r="N773" s="38">
        <v>0</v>
      </c>
      <c r="O773" s="38">
        <v>0</v>
      </c>
      <c r="P773" s="43">
        <f t="shared" si="1558"/>
        <v>0.77375595335851532</v>
      </c>
      <c r="Q773" s="57"/>
    </row>
    <row r="774" spans="1:17" s="1" customFormat="1" ht="54" x14ac:dyDescent="0.25">
      <c r="A774" s="69" t="s">
        <v>1034</v>
      </c>
      <c r="B774" s="46" t="s">
        <v>804</v>
      </c>
      <c r="C774" s="40">
        <f>C775</f>
        <v>1961</v>
      </c>
      <c r="D774" s="40">
        <f t="shared" ref="D774:J774" si="1594">D775</f>
        <v>1961</v>
      </c>
      <c r="E774" s="40">
        <f t="shared" si="1594"/>
        <v>0</v>
      </c>
      <c r="F774" s="40">
        <f t="shared" si="1594"/>
        <v>0</v>
      </c>
      <c r="G774" s="76">
        <f t="shared" si="1594"/>
        <v>1745.5</v>
      </c>
      <c r="H774" s="76">
        <f t="shared" si="1594"/>
        <v>1745.5</v>
      </c>
      <c r="I774" s="76">
        <f t="shared" si="1594"/>
        <v>0</v>
      </c>
      <c r="J774" s="76">
        <f t="shared" si="1594"/>
        <v>0</v>
      </c>
      <c r="K774" s="43">
        <f t="shared" si="1548"/>
        <v>0.89010708822029572</v>
      </c>
      <c r="L774" s="40">
        <f>L775</f>
        <v>1745.5</v>
      </c>
      <c r="M774" s="40">
        <f t="shared" ref="M774:O774" si="1595">M775</f>
        <v>1745.5</v>
      </c>
      <c r="N774" s="40">
        <f t="shared" si="1595"/>
        <v>0</v>
      </c>
      <c r="O774" s="40">
        <f t="shared" si="1595"/>
        <v>0</v>
      </c>
      <c r="P774" s="43">
        <f t="shared" si="1558"/>
        <v>0.89010708822029572</v>
      </c>
      <c r="Q774" s="57"/>
    </row>
    <row r="775" spans="1:17" s="1" customFormat="1" ht="409.5" x14ac:dyDescent="0.25">
      <c r="A775" s="69" t="s">
        <v>1035</v>
      </c>
      <c r="B775" s="55" t="s">
        <v>805</v>
      </c>
      <c r="C775" s="38">
        <f t="shared" ref="C775" si="1596">D775+E775+F775</f>
        <v>1961</v>
      </c>
      <c r="D775" s="38">
        <v>1961</v>
      </c>
      <c r="E775" s="38">
        <v>0</v>
      </c>
      <c r="F775" s="38">
        <v>0</v>
      </c>
      <c r="G775" s="79">
        <f t="shared" ref="G775" si="1597">H775+I775+J775</f>
        <v>1745.5</v>
      </c>
      <c r="H775" s="79">
        <v>1745.5</v>
      </c>
      <c r="I775" s="79">
        <v>0</v>
      </c>
      <c r="J775" s="79">
        <v>0</v>
      </c>
      <c r="K775" s="43">
        <f t="shared" si="1548"/>
        <v>0.89010708822029572</v>
      </c>
      <c r="L775" s="38">
        <f t="shared" ref="L775" si="1598">M775+N775+O775</f>
        <v>1745.5</v>
      </c>
      <c r="M775" s="38">
        <v>1745.5</v>
      </c>
      <c r="N775" s="38">
        <v>0</v>
      </c>
      <c r="O775" s="38">
        <v>0</v>
      </c>
      <c r="P775" s="43">
        <f t="shared" si="1558"/>
        <v>0.89010708822029572</v>
      </c>
      <c r="Q775" s="57" t="s">
        <v>1100</v>
      </c>
    </row>
    <row r="776" spans="1:17" s="1" customFormat="1" ht="54" x14ac:dyDescent="0.25">
      <c r="A776" s="69" t="s">
        <v>1137</v>
      </c>
      <c r="B776" s="46" t="s">
        <v>806</v>
      </c>
      <c r="C776" s="40">
        <f>C777+C778+C779</f>
        <v>2176.8000000000002</v>
      </c>
      <c r="D776" s="40">
        <f t="shared" ref="D776:J776" si="1599">D777+D778+D779</f>
        <v>2176.8000000000002</v>
      </c>
      <c r="E776" s="40">
        <f t="shared" si="1599"/>
        <v>0</v>
      </c>
      <c r="F776" s="40">
        <f t="shared" si="1599"/>
        <v>0</v>
      </c>
      <c r="G776" s="76">
        <f t="shared" si="1599"/>
        <v>1289</v>
      </c>
      <c r="H776" s="76">
        <f t="shared" si="1599"/>
        <v>1289</v>
      </c>
      <c r="I776" s="76">
        <f t="shared" si="1599"/>
        <v>0</v>
      </c>
      <c r="J776" s="76">
        <f t="shared" si="1599"/>
        <v>0</v>
      </c>
      <c r="K776" s="43">
        <f t="shared" si="1548"/>
        <v>0.5921536199926497</v>
      </c>
      <c r="L776" s="40">
        <f>L777+L778+L779</f>
        <v>1289</v>
      </c>
      <c r="M776" s="40">
        <f t="shared" ref="M776:O776" si="1600">M777+M778+M779</f>
        <v>1289</v>
      </c>
      <c r="N776" s="40">
        <f t="shared" si="1600"/>
        <v>0</v>
      </c>
      <c r="O776" s="40">
        <f t="shared" si="1600"/>
        <v>0</v>
      </c>
      <c r="P776" s="43">
        <f t="shared" si="1558"/>
        <v>0.5921536199926497</v>
      </c>
      <c r="Q776" s="57"/>
    </row>
    <row r="777" spans="1:17" s="1" customFormat="1" ht="55.5" x14ac:dyDescent="0.25">
      <c r="A777" s="69" t="s">
        <v>1058</v>
      </c>
      <c r="B777" s="53" t="s">
        <v>807</v>
      </c>
      <c r="C777" s="38">
        <f t="shared" ref="C777" si="1601">D777+E777+F777</f>
        <v>2176.8000000000002</v>
      </c>
      <c r="D777" s="38">
        <v>2176.8000000000002</v>
      </c>
      <c r="E777" s="38">
        <v>0</v>
      </c>
      <c r="F777" s="38">
        <v>0</v>
      </c>
      <c r="G777" s="79">
        <f t="shared" ref="G777" si="1602">H777+I777+J777</f>
        <v>1289</v>
      </c>
      <c r="H777" s="79">
        <v>1289</v>
      </c>
      <c r="I777" s="79">
        <v>0</v>
      </c>
      <c r="J777" s="79">
        <v>0</v>
      </c>
      <c r="K777" s="43">
        <f t="shared" si="1548"/>
        <v>0.5921536199926497</v>
      </c>
      <c r="L777" s="38">
        <f t="shared" ref="L777" si="1603">M777+N777+O777</f>
        <v>1289</v>
      </c>
      <c r="M777" s="38">
        <v>1289</v>
      </c>
      <c r="N777" s="38">
        <v>0</v>
      </c>
      <c r="O777" s="38">
        <v>0</v>
      </c>
      <c r="P777" s="43">
        <f t="shared" si="1558"/>
        <v>0.5921536199926497</v>
      </c>
      <c r="Q777" s="57" t="s">
        <v>1100</v>
      </c>
    </row>
    <row r="778" spans="1:17" s="1" customFormat="1" ht="194.25" x14ac:dyDescent="0.25">
      <c r="A778" s="69" t="s">
        <v>1059</v>
      </c>
      <c r="B778" s="53" t="s">
        <v>808</v>
      </c>
      <c r="C778" s="38">
        <f t="shared" ref="C778" si="1604">D778+E778+F778</f>
        <v>0</v>
      </c>
      <c r="D778" s="38">
        <v>0</v>
      </c>
      <c r="E778" s="38">
        <v>0</v>
      </c>
      <c r="F778" s="38">
        <v>0</v>
      </c>
      <c r="G778" s="79">
        <f t="shared" ref="G778" si="1605">H778+I778+J778</f>
        <v>0</v>
      </c>
      <c r="H778" s="79">
        <v>0</v>
      </c>
      <c r="I778" s="79">
        <v>0</v>
      </c>
      <c r="J778" s="79">
        <v>0</v>
      </c>
      <c r="K778" s="43" t="s">
        <v>33</v>
      </c>
      <c r="L778" s="38">
        <f t="shared" ref="L778" si="1606">M778+N778+O778</f>
        <v>0</v>
      </c>
      <c r="M778" s="38">
        <v>0</v>
      </c>
      <c r="N778" s="38">
        <v>0</v>
      </c>
      <c r="O778" s="38">
        <v>0</v>
      </c>
      <c r="P778" s="43" t="s">
        <v>33</v>
      </c>
      <c r="Q778" s="57"/>
    </row>
    <row r="779" spans="1:17" s="1" customFormat="1" ht="138.75" x14ac:dyDescent="0.25">
      <c r="A779" s="69" t="s">
        <v>1101</v>
      </c>
      <c r="B779" s="53" t="s">
        <v>809</v>
      </c>
      <c r="C779" s="38">
        <f t="shared" ref="C779" si="1607">D779+E779+F779</f>
        <v>0</v>
      </c>
      <c r="D779" s="38">
        <v>0</v>
      </c>
      <c r="E779" s="38">
        <v>0</v>
      </c>
      <c r="F779" s="38">
        <v>0</v>
      </c>
      <c r="G779" s="79">
        <f t="shared" ref="G779" si="1608">H779+I779+J779</f>
        <v>0</v>
      </c>
      <c r="H779" s="79">
        <v>0</v>
      </c>
      <c r="I779" s="79">
        <v>0</v>
      </c>
      <c r="J779" s="79">
        <v>0</v>
      </c>
      <c r="K779" s="43" t="s">
        <v>33</v>
      </c>
      <c r="L779" s="38">
        <f t="shared" ref="L779" si="1609">M779+N779+O779</f>
        <v>0</v>
      </c>
      <c r="M779" s="38">
        <v>0</v>
      </c>
      <c r="N779" s="38">
        <v>0</v>
      </c>
      <c r="O779" s="38">
        <v>0</v>
      </c>
      <c r="P779" s="43" t="s">
        <v>33</v>
      </c>
      <c r="Q779" s="57"/>
    </row>
    <row r="780" spans="1:17" s="1" customFormat="1" ht="54" x14ac:dyDescent="0.25">
      <c r="A780" s="69" t="s">
        <v>1182</v>
      </c>
      <c r="B780" s="46" t="s">
        <v>810</v>
      </c>
      <c r="C780" s="40">
        <f>C781</f>
        <v>0</v>
      </c>
      <c r="D780" s="40">
        <f t="shared" ref="D780:J780" si="1610">D781</f>
        <v>0</v>
      </c>
      <c r="E780" s="40">
        <f t="shared" si="1610"/>
        <v>0</v>
      </c>
      <c r="F780" s="40">
        <f t="shared" si="1610"/>
        <v>0</v>
      </c>
      <c r="G780" s="76">
        <f t="shared" si="1610"/>
        <v>0</v>
      </c>
      <c r="H780" s="76">
        <f t="shared" si="1610"/>
        <v>0</v>
      </c>
      <c r="I780" s="76">
        <f t="shared" si="1610"/>
        <v>0</v>
      </c>
      <c r="J780" s="76">
        <f t="shared" si="1610"/>
        <v>0</v>
      </c>
      <c r="K780" s="43" t="s">
        <v>33</v>
      </c>
      <c r="L780" s="40">
        <f>L781</f>
        <v>0</v>
      </c>
      <c r="M780" s="40">
        <f t="shared" ref="M780:O780" si="1611">M781</f>
        <v>0</v>
      </c>
      <c r="N780" s="40">
        <f t="shared" si="1611"/>
        <v>0</v>
      </c>
      <c r="O780" s="40">
        <f t="shared" si="1611"/>
        <v>0</v>
      </c>
      <c r="P780" s="43" t="s">
        <v>33</v>
      </c>
      <c r="Q780" s="57"/>
    </row>
    <row r="781" spans="1:17" s="1" customFormat="1" ht="111" x14ac:dyDescent="0.25">
      <c r="A781" s="69" t="s">
        <v>1134</v>
      </c>
      <c r="B781" s="53" t="s">
        <v>811</v>
      </c>
      <c r="C781" s="38">
        <f t="shared" ref="C781" si="1612">D781+E781+F781</f>
        <v>0</v>
      </c>
      <c r="D781" s="38">
        <v>0</v>
      </c>
      <c r="E781" s="38">
        <v>0</v>
      </c>
      <c r="F781" s="38">
        <v>0</v>
      </c>
      <c r="G781" s="79">
        <f t="shared" ref="G781" si="1613">H781+I781+J781</f>
        <v>0</v>
      </c>
      <c r="H781" s="79">
        <v>0</v>
      </c>
      <c r="I781" s="79">
        <v>0</v>
      </c>
      <c r="J781" s="79">
        <v>0</v>
      </c>
      <c r="K781" s="43" t="s">
        <v>33</v>
      </c>
      <c r="L781" s="38">
        <f t="shared" ref="L781" si="1614">M781+N781+O781</f>
        <v>0</v>
      </c>
      <c r="M781" s="38">
        <v>0</v>
      </c>
      <c r="N781" s="38">
        <v>0</v>
      </c>
      <c r="O781" s="38">
        <v>0</v>
      </c>
      <c r="P781" s="43" t="s">
        <v>33</v>
      </c>
      <c r="Q781" s="57"/>
    </row>
    <row r="782" spans="1:17" s="1" customFormat="1" ht="54" x14ac:dyDescent="0.25">
      <c r="A782" s="69" t="s">
        <v>23</v>
      </c>
      <c r="B782" s="46" t="s">
        <v>812</v>
      </c>
      <c r="C782" s="40">
        <f>C783</f>
        <v>6832.5</v>
      </c>
      <c r="D782" s="40">
        <f t="shared" ref="D782:J782" si="1615">D783</f>
        <v>4962.5</v>
      </c>
      <c r="E782" s="40">
        <f t="shared" si="1615"/>
        <v>1870</v>
      </c>
      <c r="F782" s="40">
        <f t="shared" si="1615"/>
        <v>0</v>
      </c>
      <c r="G782" s="76">
        <f t="shared" si="1615"/>
        <v>6300.5</v>
      </c>
      <c r="H782" s="76">
        <f t="shared" si="1615"/>
        <v>4500.5</v>
      </c>
      <c r="I782" s="76">
        <f t="shared" si="1615"/>
        <v>1800</v>
      </c>
      <c r="J782" s="76">
        <f t="shared" si="1615"/>
        <v>0</v>
      </c>
      <c r="K782" s="43">
        <f t="shared" si="1548"/>
        <v>0.92213684595682399</v>
      </c>
      <c r="L782" s="40">
        <f>L783</f>
        <v>6300.5</v>
      </c>
      <c r="M782" s="40">
        <f t="shared" ref="M782:O782" si="1616">M783</f>
        <v>4500.5</v>
      </c>
      <c r="N782" s="40">
        <f t="shared" si="1616"/>
        <v>1800</v>
      </c>
      <c r="O782" s="40">
        <f t="shared" si="1616"/>
        <v>0</v>
      </c>
      <c r="P782" s="43">
        <f t="shared" si="1558"/>
        <v>0.92213684595682399</v>
      </c>
      <c r="Q782" s="57"/>
    </row>
    <row r="783" spans="1:17" s="1" customFormat="1" ht="212.25" customHeight="1" x14ac:dyDescent="0.25">
      <c r="A783" s="69" t="s">
        <v>1035</v>
      </c>
      <c r="B783" s="53" t="s">
        <v>813</v>
      </c>
      <c r="C783" s="38">
        <f t="shared" ref="C783" si="1617">D783+E783+F783</f>
        <v>6832.5</v>
      </c>
      <c r="D783" s="38">
        <v>4962.5</v>
      </c>
      <c r="E783" s="38">
        <v>1870</v>
      </c>
      <c r="F783" s="38">
        <v>0</v>
      </c>
      <c r="G783" s="79">
        <f t="shared" ref="G783" si="1618">H783+I783+J783</f>
        <v>6300.5</v>
      </c>
      <c r="H783" s="79">
        <v>4500.5</v>
      </c>
      <c r="I783" s="79">
        <v>1800</v>
      </c>
      <c r="J783" s="79">
        <v>0</v>
      </c>
      <c r="K783" s="43">
        <f t="shared" si="1548"/>
        <v>0.92213684595682399</v>
      </c>
      <c r="L783" s="38">
        <f t="shared" ref="L783" si="1619">M783+N783+O783</f>
        <v>6300.5</v>
      </c>
      <c r="M783" s="38">
        <v>4500.5</v>
      </c>
      <c r="N783" s="38">
        <v>1800</v>
      </c>
      <c r="O783" s="38">
        <v>0</v>
      </c>
      <c r="P783" s="43">
        <f t="shared" si="1558"/>
        <v>0.92213684595682399</v>
      </c>
      <c r="Q783" s="57"/>
    </row>
    <row r="784" spans="1:17" s="1" customFormat="1" ht="54" x14ac:dyDescent="0.25">
      <c r="A784" s="69" t="s">
        <v>1093</v>
      </c>
      <c r="B784" s="46" t="s">
        <v>814</v>
      </c>
      <c r="C784" s="40">
        <f>C785</f>
        <v>3605</v>
      </c>
      <c r="D784" s="40">
        <f t="shared" ref="D784:J784" si="1620">D785</f>
        <v>215</v>
      </c>
      <c r="E784" s="40">
        <f t="shared" si="1620"/>
        <v>3390</v>
      </c>
      <c r="F784" s="40">
        <f t="shared" si="1620"/>
        <v>0</v>
      </c>
      <c r="G784" s="76">
        <f t="shared" si="1620"/>
        <v>3568.4</v>
      </c>
      <c r="H784" s="76">
        <f t="shared" si="1620"/>
        <v>178.4</v>
      </c>
      <c r="I784" s="76">
        <f t="shared" si="1620"/>
        <v>3390</v>
      </c>
      <c r="J784" s="76">
        <f t="shared" si="1620"/>
        <v>0</v>
      </c>
      <c r="K784" s="43">
        <f t="shared" si="1548"/>
        <v>0.98984743411927878</v>
      </c>
      <c r="L784" s="40">
        <f>L785</f>
        <v>3568.4</v>
      </c>
      <c r="M784" s="40">
        <f t="shared" ref="M784:O784" si="1621">M785</f>
        <v>178.4</v>
      </c>
      <c r="N784" s="40">
        <f t="shared" si="1621"/>
        <v>3390</v>
      </c>
      <c r="O784" s="40">
        <f t="shared" si="1621"/>
        <v>0</v>
      </c>
      <c r="P784" s="43">
        <f t="shared" si="1558"/>
        <v>0.98984743411927878</v>
      </c>
      <c r="Q784" s="57"/>
    </row>
    <row r="785" spans="1:17" s="1" customFormat="1" ht="111" x14ac:dyDescent="0.25">
      <c r="A785" s="69" t="s">
        <v>1092</v>
      </c>
      <c r="B785" s="53" t="s">
        <v>815</v>
      </c>
      <c r="C785" s="38">
        <f t="shared" ref="C785" si="1622">D785+E785+F785</f>
        <v>3605</v>
      </c>
      <c r="D785" s="38">
        <v>215</v>
      </c>
      <c r="E785" s="38">
        <v>3390</v>
      </c>
      <c r="F785" s="38">
        <v>0</v>
      </c>
      <c r="G785" s="79">
        <f t="shared" ref="G785" si="1623">H785+I785+J785</f>
        <v>3568.4</v>
      </c>
      <c r="H785" s="79">
        <v>178.4</v>
      </c>
      <c r="I785" s="79">
        <v>3390</v>
      </c>
      <c r="J785" s="79">
        <v>0</v>
      </c>
      <c r="K785" s="43">
        <f t="shared" si="1548"/>
        <v>0.98984743411927878</v>
      </c>
      <c r="L785" s="38">
        <f t="shared" ref="L785" si="1624">M785+N785+O785</f>
        <v>3568.4</v>
      </c>
      <c r="M785" s="38">
        <v>178.4</v>
      </c>
      <c r="N785" s="38">
        <v>3390</v>
      </c>
      <c r="O785" s="38">
        <v>0</v>
      </c>
      <c r="P785" s="43">
        <f t="shared" si="1558"/>
        <v>0.98984743411927878</v>
      </c>
      <c r="Q785" s="57"/>
    </row>
    <row r="786" spans="1:17" s="1" customFormat="1" ht="54" x14ac:dyDescent="0.25">
      <c r="A786" s="69" t="s">
        <v>1133</v>
      </c>
      <c r="B786" s="46" t="s">
        <v>310</v>
      </c>
      <c r="C786" s="40">
        <f>C787+C788+C789+C790+C791+C792</f>
        <v>30822.499999999996</v>
      </c>
      <c r="D786" s="40">
        <f t="shared" ref="D786:L786" si="1625">D787+D788+D789+D790+D791+D792</f>
        <v>948.8</v>
      </c>
      <c r="E786" s="40">
        <f t="shared" si="1625"/>
        <v>29873.699999999997</v>
      </c>
      <c r="F786" s="40">
        <f t="shared" si="1625"/>
        <v>0</v>
      </c>
      <c r="G786" s="76">
        <f t="shared" si="1625"/>
        <v>25775.9</v>
      </c>
      <c r="H786" s="76">
        <f t="shared" si="1625"/>
        <v>790.59999999999991</v>
      </c>
      <c r="I786" s="76">
        <f t="shared" si="1625"/>
        <v>24985.3</v>
      </c>
      <c r="J786" s="76">
        <f t="shared" si="1625"/>
        <v>0</v>
      </c>
      <c r="K786" s="43">
        <f t="shared" si="1548"/>
        <v>0.83626895936410106</v>
      </c>
      <c r="L786" s="40">
        <f t="shared" si="1625"/>
        <v>25775.9</v>
      </c>
      <c r="M786" s="40">
        <f t="shared" ref="M786" si="1626">M787+M788+M789+M790+M791+M792</f>
        <v>790.59999999999991</v>
      </c>
      <c r="N786" s="40">
        <f t="shared" ref="N786" si="1627">N787+N788+N789+N790+N791+N792</f>
        <v>24985.3</v>
      </c>
      <c r="O786" s="40">
        <f t="shared" ref="O786" si="1628">O787+O788+O789+O790+O791+O792</f>
        <v>0</v>
      </c>
      <c r="P786" s="43">
        <f t="shared" si="1558"/>
        <v>0.83626895936410106</v>
      </c>
      <c r="Q786" s="57"/>
    </row>
    <row r="787" spans="1:17" s="1" customFormat="1" ht="111" x14ac:dyDescent="0.25">
      <c r="A787" s="69" t="s">
        <v>1134</v>
      </c>
      <c r="B787" s="53" t="s">
        <v>816</v>
      </c>
      <c r="C787" s="38">
        <f t="shared" ref="C787:C790" si="1629">D787+E787+F787</f>
        <v>0</v>
      </c>
      <c r="D787" s="38">
        <v>0</v>
      </c>
      <c r="E787" s="38">
        <v>0</v>
      </c>
      <c r="F787" s="38">
        <v>0</v>
      </c>
      <c r="G787" s="79">
        <f t="shared" ref="G787:G790" si="1630">H787+I787+J787</f>
        <v>0</v>
      </c>
      <c r="H787" s="79">
        <v>0</v>
      </c>
      <c r="I787" s="79">
        <v>0</v>
      </c>
      <c r="J787" s="79">
        <v>0</v>
      </c>
      <c r="K787" s="43" t="s">
        <v>33</v>
      </c>
      <c r="L787" s="38">
        <f t="shared" ref="L787:L790" si="1631">M787+N787+O787</f>
        <v>0</v>
      </c>
      <c r="M787" s="38">
        <v>0</v>
      </c>
      <c r="N787" s="38">
        <v>0</v>
      </c>
      <c r="O787" s="38">
        <v>0</v>
      </c>
      <c r="P787" s="43" t="s">
        <v>33</v>
      </c>
      <c r="Q787" s="57"/>
    </row>
    <row r="788" spans="1:17" s="1" customFormat="1" ht="166.5" x14ac:dyDescent="0.25">
      <c r="A788" s="69" t="s">
        <v>1183</v>
      </c>
      <c r="B788" s="53" t="s">
        <v>817</v>
      </c>
      <c r="C788" s="38">
        <f t="shared" si="1629"/>
        <v>0</v>
      </c>
      <c r="D788" s="38">
        <v>0</v>
      </c>
      <c r="E788" s="38">
        <v>0</v>
      </c>
      <c r="F788" s="38">
        <v>0</v>
      </c>
      <c r="G788" s="79">
        <f t="shared" si="1630"/>
        <v>0</v>
      </c>
      <c r="H788" s="79">
        <v>0</v>
      </c>
      <c r="I788" s="79">
        <v>0</v>
      </c>
      <c r="J788" s="79">
        <v>0</v>
      </c>
      <c r="K788" s="43" t="s">
        <v>33</v>
      </c>
      <c r="L788" s="38">
        <f t="shared" si="1631"/>
        <v>0</v>
      </c>
      <c r="M788" s="38">
        <v>0</v>
      </c>
      <c r="N788" s="38">
        <v>0</v>
      </c>
      <c r="O788" s="38">
        <v>0</v>
      </c>
      <c r="P788" s="43" t="s">
        <v>33</v>
      </c>
      <c r="Q788" s="57"/>
    </row>
    <row r="789" spans="1:17" s="1" customFormat="1" ht="111" x14ac:dyDescent="0.25">
      <c r="A789" s="69" t="s">
        <v>1184</v>
      </c>
      <c r="B789" s="53" t="s">
        <v>818</v>
      </c>
      <c r="C789" s="38">
        <f t="shared" si="1629"/>
        <v>7666</v>
      </c>
      <c r="D789" s="38">
        <v>384</v>
      </c>
      <c r="E789" s="38">
        <v>7282</v>
      </c>
      <c r="F789" s="38">
        <v>0</v>
      </c>
      <c r="G789" s="79">
        <f t="shared" si="1630"/>
        <v>6324.4</v>
      </c>
      <c r="H789" s="79">
        <v>316.2</v>
      </c>
      <c r="I789" s="79">
        <v>6008.2</v>
      </c>
      <c r="J789" s="79">
        <v>0</v>
      </c>
      <c r="K789" s="43">
        <f t="shared" si="1548"/>
        <v>0.82499347769371245</v>
      </c>
      <c r="L789" s="38">
        <f t="shared" si="1631"/>
        <v>6324.4</v>
      </c>
      <c r="M789" s="38">
        <v>316.2</v>
      </c>
      <c r="N789" s="38">
        <v>6008.2</v>
      </c>
      <c r="O789" s="38">
        <v>0</v>
      </c>
      <c r="P789" s="43">
        <f t="shared" si="1558"/>
        <v>0.82499347769371245</v>
      </c>
      <c r="Q789" s="57"/>
    </row>
    <row r="790" spans="1:17" s="1" customFormat="1" ht="166.5" x14ac:dyDescent="0.25">
      <c r="A790" s="69" t="s">
        <v>1185</v>
      </c>
      <c r="B790" s="53" t="s">
        <v>819</v>
      </c>
      <c r="C790" s="38">
        <f t="shared" si="1629"/>
        <v>0</v>
      </c>
      <c r="D790" s="38">
        <v>0</v>
      </c>
      <c r="E790" s="38">
        <v>0</v>
      </c>
      <c r="F790" s="38">
        <v>0</v>
      </c>
      <c r="G790" s="79">
        <f t="shared" si="1630"/>
        <v>0</v>
      </c>
      <c r="H790" s="79">
        <v>0</v>
      </c>
      <c r="I790" s="79">
        <v>0</v>
      </c>
      <c r="J790" s="79">
        <v>0</v>
      </c>
      <c r="K790" s="43" t="s">
        <v>33</v>
      </c>
      <c r="L790" s="38">
        <f t="shared" si="1631"/>
        <v>0</v>
      </c>
      <c r="M790" s="38">
        <v>0</v>
      </c>
      <c r="N790" s="38">
        <v>0</v>
      </c>
      <c r="O790" s="38">
        <v>0</v>
      </c>
      <c r="P790" s="43" t="s">
        <v>33</v>
      </c>
      <c r="Q790" s="57"/>
    </row>
    <row r="791" spans="1:17" s="1" customFormat="1" ht="138.75" x14ac:dyDescent="0.25">
      <c r="A791" s="69" t="s">
        <v>1210</v>
      </c>
      <c r="B791" s="53" t="s">
        <v>820</v>
      </c>
      <c r="C791" s="38">
        <f t="shared" ref="C791" si="1632">D791+E791+F791</f>
        <v>23156.499999999996</v>
      </c>
      <c r="D791" s="38">
        <v>564.79999999999995</v>
      </c>
      <c r="E791" s="38">
        <f>16943.8+5647.9</f>
        <v>22591.699999999997</v>
      </c>
      <c r="F791" s="38">
        <v>0</v>
      </c>
      <c r="G791" s="79">
        <f t="shared" ref="G791" si="1633">H791+I791+J791</f>
        <v>19451.5</v>
      </c>
      <c r="H791" s="79">
        <v>474.4</v>
      </c>
      <c r="I791" s="79">
        <f>14232.8+4744.3</f>
        <v>18977.099999999999</v>
      </c>
      <c r="J791" s="79">
        <v>0</v>
      </c>
      <c r="K791" s="43">
        <f t="shared" si="1548"/>
        <v>0.8400017273767626</v>
      </c>
      <c r="L791" s="38">
        <f t="shared" ref="L791" si="1634">M791+N791+O791</f>
        <v>19451.5</v>
      </c>
      <c r="M791" s="38">
        <v>474.4</v>
      </c>
      <c r="N791" s="38">
        <f>14232.8+4744.3</f>
        <v>18977.099999999999</v>
      </c>
      <c r="O791" s="38">
        <v>0</v>
      </c>
      <c r="P791" s="43">
        <f t="shared" si="3"/>
        <v>0.8400017273767626</v>
      </c>
      <c r="Q791" s="57"/>
    </row>
    <row r="792" spans="1:17" s="1" customFormat="1" ht="222" x14ac:dyDescent="0.25">
      <c r="A792" s="69" t="s">
        <v>1210</v>
      </c>
      <c r="B792" s="53" t="s">
        <v>821</v>
      </c>
      <c r="C792" s="38">
        <f t="shared" ref="C792" si="1635">D792+E792+F792</f>
        <v>0</v>
      </c>
      <c r="D792" s="38">
        <v>0</v>
      </c>
      <c r="E792" s="38">
        <v>0</v>
      </c>
      <c r="F792" s="38">
        <v>0</v>
      </c>
      <c r="G792" s="79">
        <f t="shared" ref="G792" si="1636">H792+I792+J792</f>
        <v>0</v>
      </c>
      <c r="H792" s="79">
        <v>0</v>
      </c>
      <c r="I792" s="79">
        <v>0</v>
      </c>
      <c r="J792" s="79">
        <v>0</v>
      </c>
      <c r="K792" s="43" t="s">
        <v>33</v>
      </c>
      <c r="L792" s="38">
        <f t="shared" ref="L792" si="1637">M792+N792+O792</f>
        <v>0</v>
      </c>
      <c r="M792" s="38">
        <v>0</v>
      </c>
      <c r="N792" s="38">
        <v>0</v>
      </c>
      <c r="O792" s="38">
        <v>0</v>
      </c>
      <c r="P792" s="43" t="s">
        <v>33</v>
      </c>
      <c r="Q792" s="57"/>
    </row>
    <row r="793" spans="1:17" s="1" customFormat="1" ht="103.5" customHeight="1" x14ac:dyDescent="0.25">
      <c r="A793" s="22" t="s">
        <v>49</v>
      </c>
      <c r="B793" s="58" t="s">
        <v>66</v>
      </c>
      <c r="C793" s="35">
        <f>C794+C804</f>
        <v>2845</v>
      </c>
      <c r="D793" s="35">
        <f t="shared" ref="D793:L793" si="1638">D794+D804</f>
        <v>0</v>
      </c>
      <c r="E793" s="35">
        <f t="shared" si="1638"/>
        <v>2845</v>
      </c>
      <c r="F793" s="35">
        <f t="shared" si="1638"/>
        <v>0</v>
      </c>
      <c r="G793" s="35">
        <f t="shared" si="1638"/>
        <v>2845</v>
      </c>
      <c r="H793" s="35">
        <f t="shared" si="1638"/>
        <v>0</v>
      </c>
      <c r="I793" s="35">
        <f t="shared" si="1638"/>
        <v>2845</v>
      </c>
      <c r="J793" s="35">
        <f t="shared" si="1638"/>
        <v>0</v>
      </c>
      <c r="K793" s="42">
        <f t="shared" si="7"/>
        <v>1</v>
      </c>
      <c r="L793" s="35">
        <f t="shared" si="1638"/>
        <v>2845</v>
      </c>
      <c r="M793" s="35">
        <f t="shared" ref="M793" si="1639">M794+M804</f>
        <v>0</v>
      </c>
      <c r="N793" s="35">
        <f t="shared" ref="N793" si="1640">N794+N804</f>
        <v>2845</v>
      </c>
      <c r="O793" s="35">
        <f t="shared" ref="O793" si="1641">O794+O804</f>
        <v>0</v>
      </c>
      <c r="P793" s="42">
        <f t="shared" si="3"/>
        <v>1</v>
      </c>
      <c r="Q793" s="63"/>
    </row>
    <row r="794" spans="1:17" s="1" customFormat="1" ht="54" x14ac:dyDescent="0.25">
      <c r="A794" s="32" t="s">
        <v>6</v>
      </c>
      <c r="B794" s="46" t="s">
        <v>822</v>
      </c>
      <c r="C794" s="40">
        <f>C795+C798+C801</f>
        <v>0</v>
      </c>
      <c r="D794" s="40">
        <f t="shared" ref="D794:O794" si="1642">D795+D798+D801</f>
        <v>0</v>
      </c>
      <c r="E794" s="40">
        <f t="shared" si="1642"/>
        <v>0</v>
      </c>
      <c r="F794" s="40">
        <f t="shared" si="1642"/>
        <v>0</v>
      </c>
      <c r="G794" s="76">
        <f t="shared" si="1642"/>
        <v>0</v>
      </c>
      <c r="H794" s="76">
        <f t="shared" si="1642"/>
        <v>0</v>
      </c>
      <c r="I794" s="76">
        <f t="shared" si="1642"/>
        <v>0</v>
      </c>
      <c r="J794" s="76">
        <f t="shared" si="1642"/>
        <v>0</v>
      </c>
      <c r="K794" s="40" t="s">
        <v>33</v>
      </c>
      <c r="L794" s="40">
        <f t="shared" si="1642"/>
        <v>0</v>
      </c>
      <c r="M794" s="40">
        <f t="shared" si="1642"/>
        <v>0</v>
      </c>
      <c r="N794" s="40">
        <f t="shared" si="1642"/>
        <v>0</v>
      </c>
      <c r="O794" s="40">
        <f t="shared" si="1642"/>
        <v>0</v>
      </c>
      <c r="P794" s="40" t="s">
        <v>33</v>
      </c>
      <c r="Q794" s="57"/>
    </row>
    <row r="795" spans="1:17" s="1" customFormat="1" ht="135" x14ac:dyDescent="0.25">
      <c r="A795" s="69" t="s">
        <v>1034</v>
      </c>
      <c r="B795" s="46" t="s">
        <v>823</v>
      </c>
      <c r="C795" s="40">
        <f>C796+C797</f>
        <v>0</v>
      </c>
      <c r="D795" s="40">
        <f t="shared" ref="D795:O795" si="1643">D796+D797</f>
        <v>0</v>
      </c>
      <c r="E795" s="40">
        <f t="shared" si="1643"/>
        <v>0</v>
      </c>
      <c r="F795" s="40">
        <f t="shared" si="1643"/>
        <v>0</v>
      </c>
      <c r="G795" s="76">
        <f t="shared" si="1643"/>
        <v>0</v>
      </c>
      <c r="H795" s="76">
        <f t="shared" si="1643"/>
        <v>0</v>
      </c>
      <c r="I795" s="76">
        <f t="shared" si="1643"/>
        <v>0</v>
      </c>
      <c r="J795" s="76">
        <f t="shared" si="1643"/>
        <v>0</v>
      </c>
      <c r="K795" s="40" t="s">
        <v>33</v>
      </c>
      <c r="L795" s="40">
        <f t="shared" si="1643"/>
        <v>0</v>
      </c>
      <c r="M795" s="40">
        <f t="shared" si="1643"/>
        <v>0</v>
      </c>
      <c r="N795" s="40">
        <f t="shared" si="1643"/>
        <v>0</v>
      </c>
      <c r="O795" s="40">
        <f t="shared" si="1643"/>
        <v>0</v>
      </c>
      <c r="P795" s="40" t="s">
        <v>33</v>
      </c>
      <c r="Q795" s="57"/>
    </row>
    <row r="796" spans="1:17" s="1" customFormat="1" ht="312" customHeight="1" x14ac:dyDescent="0.25">
      <c r="A796" s="69" t="s">
        <v>1035</v>
      </c>
      <c r="B796" s="53" t="s">
        <v>824</v>
      </c>
      <c r="C796" s="38">
        <f t="shared" ref="C796" si="1644">D796+E796+F796</f>
        <v>0</v>
      </c>
      <c r="D796" s="38">
        <v>0</v>
      </c>
      <c r="E796" s="38">
        <v>0</v>
      </c>
      <c r="F796" s="38">
        <v>0</v>
      </c>
      <c r="G796" s="79">
        <f t="shared" ref="G796" si="1645">H796+I796+J796</f>
        <v>0</v>
      </c>
      <c r="H796" s="79">
        <v>0</v>
      </c>
      <c r="I796" s="79">
        <v>0</v>
      </c>
      <c r="J796" s="79">
        <v>0</v>
      </c>
      <c r="K796" s="43" t="s">
        <v>33</v>
      </c>
      <c r="L796" s="38">
        <f t="shared" ref="L796" si="1646">M796+N796+O796</f>
        <v>0</v>
      </c>
      <c r="M796" s="38">
        <v>0</v>
      </c>
      <c r="N796" s="38">
        <v>0</v>
      </c>
      <c r="O796" s="38">
        <v>0</v>
      </c>
      <c r="P796" s="43" t="s">
        <v>33</v>
      </c>
      <c r="Q796" s="106" t="s">
        <v>998</v>
      </c>
    </row>
    <row r="797" spans="1:17" s="1" customFormat="1" ht="166.5" x14ac:dyDescent="0.25">
      <c r="A797" s="69" t="s">
        <v>1036</v>
      </c>
      <c r="B797" s="53" t="s">
        <v>825</v>
      </c>
      <c r="C797" s="38">
        <f t="shared" ref="C797" si="1647">D797+E797+F797</f>
        <v>0</v>
      </c>
      <c r="D797" s="38">
        <v>0</v>
      </c>
      <c r="E797" s="38">
        <v>0</v>
      </c>
      <c r="F797" s="38">
        <v>0</v>
      </c>
      <c r="G797" s="79">
        <f t="shared" ref="G797" si="1648">H797+I797+J797</f>
        <v>0</v>
      </c>
      <c r="H797" s="79">
        <v>0</v>
      </c>
      <c r="I797" s="79">
        <v>0</v>
      </c>
      <c r="J797" s="79">
        <v>0</v>
      </c>
      <c r="K797" s="43" t="s">
        <v>33</v>
      </c>
      <c r="L797" s="38">
        <f t="shared" ref="L797" si="1649">M797+N797+O797</f>
        <v>0</v>
      </c>
      <c r="M797" s="38">
        <v>0</v>
      </c>
      <c r="N797" s="38">
        <v>0</v>
      </c>
      <c r="O797" s="38">
        <v>0</v>
      </c>
      <c r="P797" s="43" t="s">
        <v>33</v>
      </c>
      <c r="Q797" s="107"/>
    </row>
    <row r="798" spans="1:17" s="1" customFormat="1" ht="135" x14ac:dyDescent="0.25">
      <c r="A798" s="69" t="s">
        <v>1252</v>
      </c>
      <c r="B798" s="46" t="s">
        <v>826</v>
      </c>
      <c r="C798" s="40">
        <f>C799+C800</f>
        <v>0</v>
      </c>
      <c r="D798" s="40">
        <f t="shared" ref="D798:O798" si="1650">D799+D800</f>
        <v>0</v>
      </c>
      <c r="E798" s="40">
        <f t="shared" si="1650"/>
        <v>0</v>
      </c>
      <c r="F798" s="40">
        <f t="shared" si="1650"/>
        <v>0</v>
      </c>
      <c r="G798" s="76">
        <f t="shared" si="1650"/>
        <v>0</v>
      </c>
      <c r="H798" s="76">
        <f t="shared" si="1650"/>
        <v>0</v>
      </c>
      <c r="I798" s="76">
        <f t="shared" si="1650"/>
        <v>0</v>
      </c>
      <c r="J798" s="76">
        <f t="shared" si="1650"/>
        <v>0</v>
      </c>
      <c r="K798" s="43" t="s">
        <v>33</v>
      </c>
      <c r="L798" s="40">
        <f t="shared" si="1650"/>
        <v>0</v>
      </c>
      <c r="M798" s="40">
        <f t="shared" si="1650"/>
        <v>0</v>
      </c>
      <c r="N798" s="40">
        <f t="shared" si="1650"/>
        <v>0</v>
      </c>
      <c r="O798" s="40">
        <f t="shared" si="1650"/>
        <v>0</v>
      </c>
      <c r="P798" s="43" t="s">
        <v>33</v>
      </c>
      <c r="Q798" s="57"/>
    </row>
    <row r="799" spans="1:17" s="1" customFormat="1" ht="309" customHeight="1" x14ac:dyDescent="0.25">
      <c r="A799" s="69" t="s">
        <v>1058</v>
      </c>
      <c r="B799" s="53" t="s">
        <v>827</v>
      </c>
      <c r="C799" s="38">
        <f t="shared" ref="C799" si="1651">D799+E799+F799</f>
        <v>0</v>
      </c>
      <c r="D799" s="38">
        <v>0</v>
      </c>
      <c r="E799" s="38">
        <v>0</v>
      </c>
      <c r="F799" s="38">
        <v>0</v>
      </c>
      <c r="G799" s="79">
        <f t="shared" ref="G799" si="1652">H799+I799+J799</f>
        <v>0</v>
      </c>
      <c r="H799" s="79">
        <v>0</v>
      </c>
      <c r="I799" s="79">
        <v>0</v>
      </c>
      <c r="J799" s="79">
        <v>0</v>
      </c>
      <c r="K799" s="43" t="s">
        <v>33</v>
      </c>
      <c r="L799" s="38">
        <f t="shared" ref="L799" si="1653">M799+N799+O799</f>
        <v>0</v>
      </c>
      <c r="M799" s="38">
        <v>0</v>
      </c>
      <c r="N799" s="38">
        <v>0</v>
      </c>
      <c r="O799" s="38">
        <v>0</v>
      </c>
      <c r="P799" s="43" t="s">
        <v>33</v>
      </c>
      <c r="Q799" s="104" t="s">
        <v>997</v>
      </c>
    </row>
    <row r="800" spans="1:17" s="1" customFormat="1" ht="222" x14ac:dyDescent="0.25">
      <c r="A800" s="69" t="s">
        <v>1059</v>
      </c>
      <c r="B800" s="53" t="s">
        <v>828</v>
      </c>
      <c r="C800" s="38">
        <f t="shared" ref="C800" si="1654">D800+E800+F800</f>
        <v>0</v>
      </c>
      <c r="D800" s="38">
        <v>0</v>
      </c>
      <c r="E800" s="38">
        <v>0</v>
      </c>
      <c r="F800" s="38">
        <v>0</v>
      </c>
      <c r="G800" s="79">
        <f t="shared" ref="G800" si="1655">H800+I800+J800</f>
        <v>0</v>
      </c>
      <c r="H800" s="79">
        <v>0</v>
      </c>
      <c r="I800" s="79">
        <v>0</v>
      </c>
      <c r="J800" s="79">
        <v>0</v>
      </c>
      <c r="K800" s="43" t="s">
        <v>33</v>
      </c>
      <c r="L800" s="38">
        <f t="shared" ref="L800" si="1656">M800+N800+O800</f>
        <v>0</v>
      </c>
      <c r="M800" s="38">
        <v>0</v>
      </c>
      <c r="N800" s="38">
        <v>0</v>
      </c>
      <c r="O800" s="38">
        <v>0</v>
      </c>
      <c r="P800" s="43" t="s">
        <v>33</v>
      </c>
      <c r="Q800" s="105"/>
    </row>
    <row r="801" spans="1:17" s="1" customFormat="1" ht="108" x14ac:dyDescent="0.25">
      <c r="A801" s="69" t="s">
        <v>1182</v>
      </c>
      <c r="B801" s="46" t="s">
        <v>829</v>
      </c>
      <c r="C801" s="40">
        <f>C802+C803</f>
        <v>0</v>
      </c>
      <c r="D801" s="40">
        <f t="shared" ref="D801:J801" si="1657">D802+D803</f>
        <v>0</v>
      </c>
      <c r="E801" s="40">
        <f t="shared" si="1657"/>
        <v>0</v>
      </c>
      <c r="F801" s="40">
        <f t="shared" si="1657"/>
        <v>0</v>
      </c>
      <c r="G801" s="76">
        <f t="shared" si="1657"/>
        <v>0</v>
      </c>
      <c r="H801" s="76">
        <f t="shared" si="1657"/>
        <v>0</v>
      </c>
      <c r="I801" s="76">
        <f t="shared" si="1657"/>
        <v>0</v>
      </c>
      <c r="J801" s="76">
        <f t="shared" si="1657"/>
        <v>0</v>
      </c>
      <c r="K801" s="43" t="s">
        <v>33</v>
      </c>
      <c r="L801" s="40">
        <f>L802+L803</f>
        <v>0</v>
      </c>
      <c r="M801" s="40">
        <f t="shared" ref="M801:O801" si="1658">M802+M803</f>
        <v>0</v>
      </c>
      <c r="N801" s="40">
        <f t="shared" si="1658"/>
        <v>0</v>
      </c>
      <c r="O801" s="40">
        <f t="shared" si="1658"/>
        <v>0</v>
      </c>
      <c r="P801" s="43" t="s">
        <v>33</v>
      </c>
      <c r="Q801" s="57"/>
    </row>
    <row r="802" spans="1:17" s="1" customFormat="1" ht="207.75" customHeight="1" x14ac:dyDescent="0.25">
      <c r="A802" s="69" t="s">
        <v>1134</v>
      </c>
      <c r="B802" s="53" t="s">
        <v>830</v>
      </c>
      <c r="C802" s="38">
        <f t="shared" ref="C802" si="1659">D802+E802+F802</f>
        <v>0</v>
      </c>
      <c r="D802" s="38">
        <v>0</v>
      </c>
      <c r="E802" s="38">
        <v>0</v>
      </c>
      <c r="F802" s="38">
        <v>0</v>
      </c>
      <c r="G802" s="79">
        <f t="shared" ref="G802" si="1660">H802+I802+J802</f>
        <v>0</v>
      </c>
      <c r="H802" s="79">
        <v>0</v>
      </c>
      <c r="I802" s="79">
        <v>0</v>
      </c>
      <c r="J802" s="79">
        <v>0</v>
      </c>
      <c r="K802" s="43" t="s">
        <v>33</v>
      </c>
      <c r="L802" s="38">
        <f t="shared" ref="L802" si="1661">M802+N802+O802</f>
        <v>0</v>
      </c>
      <c r="M802" s="38">
        <v>0</v>
      </c>
      <c r="N802" s="38">
        <v>0</v>
      </c>
      <c r="O802" s="38">
        <v>0</v>
      </c>
      <c r="P802" s="43" t="s">
        <v>33</v>
      </c>
      <c r="Q802" s="102" t="s">
        <v>996</v>
      </c>
    </row>
    <row r="803" spans="1:17" s="1" customFormat="1" ht="222" x14ac:dyDescent="0.25">
      <c r="A803" s="69" t="s">
        <v>1183</v>
      </c>
      <c r="B803" s="53" t="s">
        <v>831</v>
      </c>
      <c r="C803" s="38">
        <f t="shared" ref="C803" si="1662">D803+E803+F803</f>
        <v>0</v>
      </c>
      <c r="D803" s="38">
        <v>0</v>
      </c>
      <c r="E803" s="38">
        <v>0</v>
      </c>
      <c r="F803" s="38">
        <v>0</v>
      </c>
      <c r="G803" s="79">
        <f t="shared" ref="G803" si="1663">H803+I803+J803</f>
        <v>0</v>
      </c>
      <c r="H803" s="79">
        <v>0</v>
      </c>
      <c r="I803" s="79">
        <v>0</v>
      </c>
      <c r="J803" s="79">
        <v>0</v>
      </c>
      <c r="K803" s="43" t="s">
        <v>33</v>
      </c>
      <c r="L803" s="38">
        <f t="shared" ref="L803" si="1664">M803+N803+O803</f>
        <v>0</v>
      </c>
      <c r="M803" s="38">
        <v>0</v>
      </c>
      <c r="N803" s="38">
        <v>0</v>
      </c>
      <c r="O803" s="38">
        <v>0</v>
      </c>
      <c r="P803" s="43" t="s">
        <v>33</v>
      </c>
      <c r="Q803" s="103"/>
    </row>
    <row r="804" spans="1:17" s="1" customFormat="1" ht="81" x14ac:dyDescent="0.25">
      <c r="A804" s="69" t="s">
        <v>23</v>
      </c>
      <c r="B804" s="46" t="s">
        <v>832</v>
      </c>
      <c r="C804" s="40">
        <f>C805+C807</f>
        <v>2845</v>
      </c>
      <c r="D804" s="40">
        <f t="shared" ref="D804:J804" si="1665">D805+D807</f>
        <v>0</v>
      </c>
      <c r="E804" s="40">
        <f t="shared" si="1665"/>
        <v>2845</v>
      </c>
      <c r="F804" s="40">
        <f t="shared" si="1665"/>
        <v>0</v>
      </c>
      <c r="G804" s="76">
        <f t="shared" si="1665"/>
        <v>2845</v>
      </c>
      <c r="H804" s="76">
        <f t="shared" si="1665"/>
        <v>0</v>
      </c>
      <c r="I804" s="76">
        <f t="shared" si="1665"/>
        <v>2845</v>
      </c>
      <c r="J804" s="76">
        <f t="shared" si="1665"/>
        <v>0</v>
      </c>
      <c r="K804" s="43">
        <f t="shared" ref="K804:K806" si="1666">G804/C804</f>
        <v>1</v>
      </c>
      <c r="L804" s="40">
        <f>L805+L807</f>
        <v>2845</v>
      </c>
      <c r="M804" s="40">
        <f t="shared" ref="M804:O804" si="1667">M805+M807</f>
        <v>0</v>
      </c>
      <c r="N804" s="40">
        <f t="shared" si="1667"/>
        <v>2845</v>
      </c>
      <c r="O804" s="40">
        <f t="shared" si="1667"/>
        <v>0</v>
      </c>
      <c r="P804" s="43">
        <f t="shared" si="3"/>
        <v>1</v>
      </c>
      <c r="Q804" s="57"/>
    </row>
    <row r="805" spans="1:17" s="1" customFormat="1" ht="162" x14ac:dyDescent="0.25">
      <c r="A805" s="69" t="s">
        <v>1252</v>
      </c>
      <c r="B805" s="46" t="s">
        <v>833</v>
      </c>
      <c r="C805" s="40">
        <f>C806</f>
        <v>2845</v>
      </c>
      <c r="D805" s="40">
        <f t="shared" ref="D805:J805" si="1668">D806</f>
        <v>0</v>
      </c>
      <c r="E805" s="40">
        <f t="shared" si="1668"/>
        <v>2845</v>
      </c>
      <c r="F805" s="40">
        <f t="shared" si="1668"/>
        <v>0</v>
      </c>
      <c r="G805" s="76">
        <f t="shared" si="1668"/>
        <v>2845</v>
      </c>
      <c r="H805" s="76">
        <f t="shared" si="1668"/>
        <v>0</v>
      </c>
      <c r="I805" s="76">
        <f t="shared" si="1668"/>
        <v>2845</v>
      </c>
      <c r="J805" s="76">
        <f t="shared" si="1668"/>
        <v>0</v>
      </c>
      <c r="K805" s="43">
        <f t="shared" si="1666"/>
        <v>1</v>
      </c>
      <c r="L805" s="40">
        <f>L806</f>
        <v>2845</v>
      </c>
      <c r="M805" s="40">
        <f t="shared" ref="M805:O805" si="1669">M806</f>
        <v>0</v>
      </c>
      <c r="N805" s="40">
        <f t="shared" si="1669"/>
        <v>2845</v>
      </c>
      <c r="O805" s="40">
        <f t="shared" si="1669"/>
        <v>0</v>
      </c>
      <c r="P805" s="43">
        <f t="shared" ref="P805:P806" si="1670">L805/C805</f>
        <v>1</v>
      </c>
      <c r="Q805" s="57"/>
    </row>
    <row r="806" spans="1:17" s="1" customFormat="1" ht="409.5" x14ac:dyDescent="0.25">
      <c r="A806" s="69" t="s">
        <v>1058</v>
      </c>
      <c r="B806" s="53" t="s">
        <v>834</v>
      </c>
      <c r="C806" s="38">
        <f t="shared" ref="C806" si="1671">D806+E806+F806</f>
        <v>2845</v>
      </c>
      <c r="D806" s="38">
        <v>0</v>
      </c>
      <c r="E806" s="38">
        <v>2845</v>
      </c>
      <c r="F806" s="38">
        <v>0</v>
      </c>
      <c r="G806" s="79">
        <f t="shared" ref="G806" si="1672">H806+I806+J806</f>
        <v>2845</v>
      </c>
      <c r="H806" s="79">
        <v>0</v>
      </c>
      <c r="I806" s="79">
        <v>2845</v>
      </c>
      <c r="J806" s="79">
        <v>0</v>
      </c>
      <c r="K806" s="43">
        <f t="shared" si="1666"/>
        <v>1</v>
      </c>
      <c r="L806" s="38">
        <f t="shared" ref="L806" si="1673">M806+N806+O806</f>
        <v>2845</v>
      </c>
      <c r="M806" s="38">
        <v>0</v>
      </c>
      <c r="N806" s="38">
        <v>2845</v>
      </c>
      <c r="O806" s="38">
        <v>0</v>
      </c>
      <c r="P806" s="43">
        <f t="shared" si="1670"/>
        <v>1</v>
      </c>
      <c r="Q806" s="57"/>
    </row>
    <row r="807" spans="1:17" s="1" customFormat="1" ht="108" x14ac:dyDescent="0.25">
      <c r="A807" s="69" t="s">
        <v>1333</v>
      </c>
      <c r="B807" s="46" t="s">
        <v>835</v>
      </c>
      <c r="C807" s="40">
        <f>C808</f>
        <v>0</v>
      </c>
      <c r="D807" s="40">
        <f t="shared" ref="D807:J807" si="1674">D808</f>
        <v>0</v>
      </c>
      <c r="E807" s="40">
        <f t="shared" si="1674"/>
        <v>0</v>
      </c>
      <c r="F807" s="40">
        <f t="shared" si="1674"/>
        <v>0</v>
      </c>
      <c r="G807" s="76">
        <f t="shared" si="1674"/>
        <v>0</v>
      </c>
      <c r="H807" s="76">
        <f t="shared" si="1674"/>
        <v>0</v>
      </c>
      <c r="I807" s="76">
        <f t="shared" si="1674"/>
        <v>0</v>
      </c>
      <c r="J807" s="76">
        <f t="shared" si="1674"/>
        <v>0</v>
      </c>
      <c r="K807" s="43" t="s">
        <v>33</v>
      </c>
      <c r="L807" s="40">
        <f>L808</f>
        <v>0</v>
      </c>
      <c r="M807" s="40">
        <f t="shared" ref="M807:O807" si="1675">M808</f>
        <v>0</v>
      </c>
      <c r="N807" s="40">
        <f t="shared" si="1675"/>
        <v>0</v>
      </c>
      <c r="O807" s="40">
        <f t="shared" si="1675"/>
        <v>0</v>
      </c>
      <c r="P807" s="43" t="s">
        <v>33</v>
      </c>
      <c r="Q807" s="57"/>
    </row>
    <row r="808" spans="1:17" s="1" customFormat="1" ht="409.5" x14ac:dyDescent="0.25">
      <c r="A808" s="69" t="s">
        <v>1134</v>
      </c>
      <c r="B808" s="53" t="s">
        <v>836</v>
      </c>
      <c r="C808" s="38">
        <f t="shared" ref="C808" si="1676">D808+E808+F808</f>
        <v>0</v>
      </c>
      <c r="D808" s="38">
        <v>0</v>
      </c>
      <c r="E808" s="38">
        <v>0</v>
      </c>
      <c r="F808" s="38">
        <v>0</v>
      </c>
      <c r="G808" s="79">
        <f t="shared" ref="G808" si="1677">H808+I808+J808</f>
        <v>0</v>
      </c>
      <c r="H808" s="79">
        <v>0</v>
      </c>
      <c r="I808" s="79">
        <v>0</v>
      </c>
      <c r="J808" s="79">
        <v>0</v>
      </c>
      <c r="K808" s="43" t="s">
        <v>33</v>
      </c>
      <c r="L808" s="38">
        <f t="shared" ref="L808" si="1678">M808+N808+O808</f>
        <v>0</v>
      </c>
      <c r="M808" s="38">
        <v>0</v>
      </c>
      <c r="N808" s="38">
        <v>0</v>
      </c>
      <c r="O808" s="38">
        <v>0</v>
      </c>
      <c r="P808" s="43" t="s">
        <v>33</v>
      </c>
      <c r="Q808" s="56" t="s">
        <v>995</v>
      </c>
    </row>
    <row r="809" spans="1:17" s="1" customFormat="1" ht="103.5" customHeight="1" x14ac:dyDescent="0.25">
      <c r="A809" s="22" t="s">
        <v>50</v>
      </c>
      <c r="B809" s="58" t="s">
        <v>67</v>
      </c>
      <c r="C809" s="35">
        <f>C810+C846+C871</f>
        <v>355054.97</v>
      </c>
      <c r="D809" s="35">
        <f t="shared" ref="D809:L809" si="1679">D810+D846+D871</f>
        <v>334116.49</v>
      </c>
      <c r="E809" s="35">
        <f t="shared" si="1679"/>
        <v>20938.48</v>
      </c>
      <c r="F809" s="35">
        <f t="shared" si="1679"/>
        <v>0</v>
      </c>
      <c r="G809" s="35">
        <f t="shared" si="1679"/>
        <v>328047</v>
      </c>
      <c r="H809" s="35">
        <f t="shared" si="1679"/>
        <v>311360.90000000002</v>
      </c>
      <c r="I809" s="35">
        <f t="shared" si="1679"/>
        <v>16686.099999999999</v>
      </c>
      <c r="J809" s="35">
        <f t="shared" si="1679"/>
        <v>0</v>
      </c>
      <c r="K809" s="42">
        <f t="shared" si="7"/>
        <v>0.92393298986914629</v>
      </c>
      <c r="L809" s="35">
        <f t="shared" si="1679"/>
        <v>336734.9</v>
      </c>
      <c r="M809" s="35">
        <f t="shared" ref="M809" si="1680">M810+M846+M871</f>
        <v>318267.60000000003</v>
      </c>
      <c r="N809" s="35">
        <f t="shared" ref="N809" si="1681">N810+N846+N871</f>
        <v>18467.3</v>
      </c>
      <c r="O809" s="35">
        <f t="shared" ref="O809" si="1682">O810+O846+O871</f>
        <v>0</v>
      </c>
      <c r="P809" s="42">
        <f t="shared" si="3"/>
        <v>0.94840215868545663</v>
      </c>
      <c r="Q809" s="63"/>
    </row>
    <row r="810" spans="1:17" s="1" customFormat="1" ht="46.5" customHeight="1" x14ac:dyDescent="0.25">
      <c r="A810" s="69" t="s">
        <v>6</v>
      </c>
      <c r="B810" s="46" t="s">
        <v>837</v>
      </c>
      <c r="C810" s="40">
        <f>C811+C832</f>
        <v>74846.12</v>
      </c>
      <c r="D810" s="40">
        <f t="shared" ref="D810:L810" si="1683">D811+D832</f>
        <v>57014.89</v>
      </c>
      <c r="E810" s="40">
        <f t="shared" si="1683"/>
        <v>17831.23</v>
      </c>
      <c r="F810" s="40">
        <f t="shared" si="1683"/>
        <v>0</v>
      </c>
      <c r="G810" s="76">
        <f t="shared" si="1683"/>
        <v>60049.8</v>
      </c>
      <c r="H810" s="76">
        <f t="shared" si="1683"/>
        <v>44215</v>
      </c>
      <c r="I810" s="76">
        <f t="shared" si="1683"/>
        <v>15834.8</v>
      </c>
      <c r="J810" s="76">
        <f t="shared" si="1683"/>
        <v>0</v>
      </c>
      <c r="K810" s="43">
        <f t="shared" si="7"/>
        <v>0.80231012643006749</v>
      </c>
      <c r="L810" s="40">
        <f t="shared" si="1683"/>
        <v>66956.5</v>
      </c>
      <c r="M810" s="40">
        <f t="shared" ref="M810" si="1684">M811+M832</f>
        <v>51121.700000000004</v>
      </c>
      <c r="N810" s="40">
        <f t="shared" ref="N810" si="1685">N811+N832</f>
        <v>15834.8</v>
      </c>
      <c r="O810" s="40">
        <f t="shared" ref="O810" si="1686">O811+O832</f>
        <v>0</v>
      </c>
      <c r="P810" s="43">
        <f t="shared" si="3"/>
        <v>0.894588790975404</v>
      </c>
      <c r="Q810" s="57"/>
    </row>
    <row r="811" spans="1:17" s="1" customFormat="1" ht="81" x14ac:dyDescent="0.25">
      <c r="A811" s="69" t="s">
        <v>1136</v>
      </c>
      <c r="B811" s="46" t="s">
        <v>838</v>
      </c>
      <c r="C811" s="40">
        <f>C812+C813+C814+C815+C817+C819+C829</f>
        <v>56076.4</v>
      </c>
      <c r="D811" s="40">
        <f t="shared" ref="D811:L811" si="1687">D812+D813+D814+D815+D817+D819+D829</f>
        <v>56076.4</v>
      </c>
      <c r="E811" s="40">
        <f t="shared" si="1687"/>
        <v>0</v>
      </c>
      <c r="F811" s="40">
        <f t="shared" si="1687"/>
        <v>0</v>
      </c>
      <c r="G811" s="76">
        <f t="shared" si="1687"/>
        <v>43381.599999999999</v>
      </c>
      <c r="H811" s="76">
        <f t="shared" si="1687"/>
        <v>43381.599999999999</v>
      </c>
      <c r="I811" s="76">
        <f t="shared" si="1687"/>
        <v>0</v>
      </c>
      <c r="J811" s="76">
        <f t="shared" si="1687"/>
        <v>0</v>
      </c>
      <c r="K811" s="43">
        <f t="shared" ref="K811:K877" si="1688">G811/C811</f>
        <v>0.7736159953206696</v>
      </c>
      <c r="L811" s="40">
        <f t="shared" si="1687"/>
        <v>50288.3</v>
      </c>
      <c r="M811" s="40">
        <f t="shared" ref="M811" si="1689">M812+M813+M814+M815+M817+M819+M829</f>
        <v>50288.3</v>
      </c>
      <c r="N811" s="40">
        <f t="shared" ref="N811" si="1690">N812+N813+N814+N815+N817+N819+N829</f>
        <v>0</v>
      </c>
      <c r="O811" s="40">
        <f t="shared" ref="O811" si="1691">O812+O813+O814+O815+O817+O819+O829</f>
        <v>0</v>
      </c>
      <c r="P811" s="43">
        <f t="shared" ref="P811:P877" si="1692">L811/C811</f>
        <v>0.89678189042092582</v>
      </c>
      <c r="Q811" s="57"/>
    </row>
    <row r="812" spans="1:17" s="1" customFormat="1" ht="194.25" x14ac:dyDescent="0.25">
      <c r="A812" s="69" t="s">
        <v>1033</v>
      </c>
      <c r="B812" s="53" t="s">
        <v>839</v>
      </c>
      <c r="C812" s="38">
        <f t="shared" ref="C812" si="1693">D812+E812+F812</f>
        <v>0</v>
      </c>
      <c r="D812" s="38">
        <v>0</v>
      </c>
      <c r="E812" s="38">
        <v>0</v>
      </c>
      <c r="F812" s="38">
        <v>0</v>
      </c>
      <c r="G812" s="79">
        <f t="shared" ref="G812" si="1694">H812+I812+J812</f>
        <v>0</v>
      </c>
      <c r="H812" s="79">
        <v>0</v>
      </c>
      <c r="I812" s="79">
        <v>0</v>
      </c>
      <c r="J812" s="79">
        <v>0</v>
      </c>
      <c r="K812" s="43" t="s">
        <v>33</v>
      </c>
      <c r="L812" s="38">
        <f t="shared" ref="L812" si="1695">M812+N812+O812</f>
        <v>0</v>
      </c>
      <c r="M812" s="38">
        <v>0</v>
      </c>
      <c r="N812" s="38">
        <v>0</v>
      </c>
      <c r="O812" s="38">
        <v>0</v>
      </c>
      <c r="P812" s="43" t="s">
        <v>33</v>
      </c>
      <c r="Q812" s="57" t="s">
        <v>994</v>
      </c>
    </row>
    <row r="813" spans="1:17" s="1" customFormat="1" ht="111" x14ac:dyDescent="0.25">
      <c r="A813" s="69" t="s">
        <v>1062</v>
      </c>
      <c r="B813" s="53" t="s">
        <v>840</v>
      </c>
      <c r="C813" s="38">
        <f t="shared" ref="C813" si="1696">D813+E813+F813</f>
        <v>3097.3</v>
      </c>
      <c r="D813" s="38">
        <v>3097.3</v>
      </c>
      <c r="E813" s="38">
        <v>0</v>
      </c>
      <c r="F813" s="38">
        <v>0</v>
      </c>
      <c r="G813" s="79">
        <f t="shared" ref="G813" si="1697">H813+I813+J813</f>
        <v>2017.4</v>
      </c>
      <c r="H813" s="79">
        <v>2017.4</v>
      </c>
      <c r="I813" s="79">
        <v>0</v>
      </c>
      <c r="J813" s="79">
        <v>0</v>
      </c>
      <c r="K813" s="43">
        <f t="shared" si="1688"/>
        <v>0.65134149097601135</v>
      </c>
      <c r="L813" s="38">
        <f t="shared" ref="L813" si="1698">M813+N813+O813</f>
        <v>2017.4</v>
      </c>
      <c r="M813" s="38">
        <v>2017.4</v>
      </c>
      <c r="N813" s="38">
        <v>0</v>
      </c>
      <c r="O813" s="38">
        <v>0</v>
      </c>
      <c r="P813" s="43">
        <f t="shared" si="1692"/>
        <v>0.65134149097601135</v>
      </c>
      <c r="Q813" s="57" t="s">
        <v>993</v>
      </c>
    </row>
    <row r="814" spans="1:17" s="1" customFormat="1" ht="249.75" x14ac:dyDescent="0.25">
      <c r="A814" s="69" t="s">
        <v>1172</v>
      </c>
      <c r="B814" s="53" t="s">
        <v>841</v>
      </c>
      <c r="C814" s="38">
        <f t="shared" ref="C814" si="1699">D814+E814+F814</f>
        <v>0</v>
      </c>
      <c r="D814" s="38">
        <v>0</v>
      </c>
      <c r="E814" s="38">
        <v>0</v>
      </c>
      <c r="F814" s="38">
        <v>0</v>
      </c>
      <c r="G814" s="79">
        <f t="shared" ref="G814" si="1700">H814+I814+J814</f>
        <v>0</v>
      </c>
      <c r="H814" s="79">
        <v>0</v>
      </c>
      <c r="I814" s="79">
        <v>0</v>
      </c>
      <c r="J814" s="79">
        <v>0</v>
      </c>
      <c r="K814" s="43" t="s">
        <v>33</v>
      </c>
      <c r="L814" s="38">
        <f t="shared" ref="L814" si="1701">M814+N814+O814</f>
        <v>0</v>
      </c>
      <c r="M814" s="38">
        <v>0</v>
      </c>
      <c r="N814" s="38">
        <v>0</v>
      </c>
      <c r="O814" s="38">
        <v>0</v>
      </c>
      <c r="P814" s="43" t="s">
        <v>33</v>
      </c>
      <c r="Q814" s="57" t="s">
        <v>992</v>
      </c>
    </row>
    <row r="815" spans="1:17" s="1" customFormat="1" ht="138.75" x14ac:dyDescent="0.25">
      <c r="A815" s="69" t="s">
        <v>1215</v>
      </c>
      <c r="B815" s="53" t="s">
        <v>842</v>
      </c>
      <c r="C815" s="38">
        <f>C816</f>
        <v>1700</v>
      </c>
      <c r="D815" s="38">
        <f t="shared" ref="D815:J815" si="1702">D816</f>
        <v>1700</v>
      </c>
      <c r="E815" s="38">
        <f t="shared" si="1702"/>
        <v>0</v>
      </c>
      <c r="F815" s="38">
        <f t="shared" si="1702"/>
        <v>0</v>
      </c>
      <c r="G815" s="79">
        <f t="shared" si="1702"/>
        <v>1515</v>
      </c>
      <c r="H815" s="79">
        <f t="shared" si="1702"/>
        <v>1515</v>
      </c>
      <c r="I815" s="79">
        <f t="shared" si="1702"/>
        <v>0</v>
      </c>
      <c r="J815" s="79">
        <f t="shared" si="1702"/>
        <v>0</v>
      </c>
      <c r="K815" s="43">
        <f t="shared" si="1688"/>
        <v>0.89117647058823535</v>
      </c>
      <c r="L815" s="38">
        <f>L816</f>
        <v>1515</v>
      </c>
      <c r="M815" s="38">
        <f t="shared" ref="M815:O815" si="1703">M816</f>
        <v>1515</v>
      </c>
      <c r="N815" s="38">
        <f t="shared" si="1703"/>
        <v>0</v>
      </c>
      <c r="O815" s="38">
        <f t="shared" si="1703"/>
        <v>0</v>
      </c>
      <c r="P815" s="43">
        <f t="shared" si="1692"/>
        <v>0.89117647058823535</v>
      </c>
      <c r="Q815" s="57"/>
    </row>
    <row r="816" spans="1:17" s="1" customFormat="1" ht="111" x14ac:dyDescent="0.25">
      <c r="A816" s="69" t="s">
        <v>1334</v>
      </c>
      <c r="B816" s="54" t="s">
        <v>843</v>
      </c>
      <c r="C816" s="38">
        <f t="shared" ref="C816" si="1704">D816+E816+F816</f>
        <v>1700</v>
      </c>
      <c r="D816" s="38">
        <v>1700</v>
      </c>
      <c r="E816" s="38">
        <v>0</v>
      </c>
      <c r="F816" s="38">
        <v>0</v>
      </c>
      <c r="G816" s="79">
        <f t="shared" ref="G816" si="1705">H816+I816+J816</f>
        <v>1515</v>
      </c>
      <c r="H816" s="79">
        <v>1515</v>
      </c>
      <c r="I816" s="79">
        <v>0</v>
      </c>
      <c r="J816" s="79">
        <v>0</v>
      </c>
      <c r="K816" s="43">
        <f t="shared" si="1688"/>
        <v>0.89117647058823535</v>
      </c>
      <c r="L816" s="38">
        <f t="shared" ref="L816" si="1706">M816+N816+O816</f>
        <v>1515</v>
      </c>
      <c r="M816" s="38">
        <v>1515</v>
      </c>
      <c r="N816" s="38">
        <v>0</v>
      </c>
      <c r="O816" s="38">
        <v>0</v>
      </c>
      <c r="P816" s="43">
        <f t="shared" si="1692"/>
        <v>0.89117647058823535</v>
      </c>
      <c r="Q816" s="57" t="s">
        <v>991</v>
      </c>
    </row>
    <row r="817" spans="1:17" s="1" customFormat="1" ht="55.5" x14ac:dyDescent="0.25">
      <c r="A817" s="69" t="s">
        <v>1217</v>
      </c>
      <c r="B817" s="53" t="s">
        <v>844</v>
      </c>
      <c r="C817" s="38">
        <f>C818</f>
        <v>0</v>
      </c>
      <c r="D817" s="38">
        <f t="shared" ref="D817:L817" si="1707">D818</f>
        <v>0</v>
      </c>
      <c r="E817" s="38">
        <f t="shared" si="1707"/>
        <v>0</v>
      </c>
      <c r="F817" s="38">
        <f t="shared" si="1707"/>
        <v>0</v>
      </c>
      <c r="G817" s="79">
        <f t="shared" si="1707"/>
        <v>0</v>
      </c>
      <c r="H817" s="79">
        <f t="shared" si="1707"/>
        <v>0</v>
      </c>
      <c r="I817" s="79">
        <f t="shared" si="1707"/>
        <v>0</v>
      </c>
      <c r="J817" s="79">
        <f t="shared" si="1707"/>
        <v>0</v>
      </c>
      <c r="K817" s="43" t="s">
        <v>33</v>
      </c>
      <c r="L817" s="38">
        <f t="shared" si="1707"/>
        <v>0</v>
      </c>
      <c r="M817" s="38">
        <f t="shared" ref="M817" si="1708">M818</f>
        <v>0</v>
      </c>
      <c r="N817" s="38">
        <f t="shared" ref="N817" si="1709">N818</f>
        <v>0</v>
      </c>
      <c r="O817" s="38">
        <f t="shared" ref="O817" si="1710">O818</f>
        <v>0</v>
      </c>
      <c r="P817" s="43" t="s">
        <v>33</v>
      </c>
      <c r="Q817" s="57"/>
    </row>
    <row r="818" spans="1:17" s="1" customFormat="1" ht="128.25" customHeight="1" x14ac:dyDescent="0.25">
      <c r="A818" s="69" t="s">
        <v>1351</v>
      </c>
      <c r="B818" s="54" t="s">
        <v>845</v>
      </c>
      <c r="C818" s="38">
        <f t="shared" ref="C818" si="1711">D818+E818+F818</f>
        <v>0</v>
      </c>
      <c r="D818" s="38">
        <v>0</v>
      </c>
      <c r="E818" s="38">
        <v>0</v>
      </c>
      <c r="F818" s="38">
        <v>0</v>
      </c>
      <c r="G818" s="79">
        <f t="shared" ref="G818" si="1712">H818+I818+J818</f>
        <v>0</v>
      </c>
      <c r="H818" s="79">
        <v>0</v>
      </c>
      <c r="I818" s="79">
        <v>0</v>
      </c>
      <c r="J818" s="79">
        <v>0</v>
      </c>
      <c r="K818" s="43" t="s">
        <v>33</v>
      </c>
      <c r="L818" s="38">
        <f t="shared" ref="L818" si="1713">M818+N818+O818</f>
        <v>0</v>
      </c>
      <c r="M818" s="38">
        <v>0</v>
      </c>
      <c r="N818" s="38">
        <v>0</v>
      </c>
      <c r="O818" s="38">
        <v>0</v>
      </c>
      <c r="P818" s="43" t="s">
        <v>33</v>
      </c>
      <c r="Q818" s="57"/>
    </row>
    <row r="819" spans="1:17" s="1" customFormat="1" ht="55.5" x14ac:dyDescent="0.25">
      <c r="A819" s="69" t="s">
        <v>1218</v>
      </c>
      <c r="B819" s="53" t="s">
        <v>846</v>
      </c>
      <c r="C819" s="38">
        <f>C820+C821+C822+C823+C824+C825+C826+C827+C828</f>
        <v>15601.7</v>
      </c>
      <c r="D819" s="38">
        <f t="shared" ref="D819:L819" si="1714">D820+D821+D822+D823+D824+D825+D826+D827+D828</f>
        <v>15601.7</v>
      </c>
      <c r="E819" s="38">
        <f t="shared" si="1714"/>
        <v>0</v>
      </c>
      <c r="F819" s="38">
        <f t="shared" si="1714"/>
        <v>0</v>
      </c>
      <c r="G819" s="79">
        <f t="shared" si="1714"/>
        <v>8695</v>
      </c>
      <c r="H819" s="79">
        <f t="shared" si="1714"/>
        <v>8695</v>
      </c>
      <c r="I819" s="79">
        <f t="shared" si="1714"/>
        <v>0</v>
      </c>
      <c r="J819" s="79">
        <f t="shared" si="1714"/>
        <v>0</v>
      </c>
      <c r="K819" s="43">
        <f t="shared" si="1688"/>
        <v>0.55731106225603622</v>
      </c>
      <c r="L819" s="38">
        <f t="shared" si="1714"/>
        <v>15601.7</v>
      </c>
      <c r="M819" s="38">
        <f t="shared" ref="M819" si="1715">M820+M821+M822+M823+M824+M825+M826+M827+M828</f>
        <v>15601.7</v>
      </c>
      <c r="N819" s="38">
        <f t="shared" ref="N819" si="1716">N820+N821+N822+N823+N824+N825+N826+N827+N828</f>
        <v>0</v>
      </c>
      <c r="O819" s="38">
        <f t="shared" ref="O819" si="1717">O820+O821+O822+O823+O824+O825+O826+O827+O828</f>
        <v>0</v>
      </c>
      <c r="P819" s="43">
        <f t="shared" si="1692"/>
        <v>1</v>
      </c>
      <c r="Q819" s="57"/>
    </row>
    <row r="820" spans="1:17" s="1" customFormat="1" ht="83.25" x14ac:dyDescent="0.25">
      <c r="A820" s="69" t="s">
        <v>1352</v>
      </c>
      <c r="B820" s="54" t="s">
        <v>847</v>
      </c>
      <c r="C820" s="38">
        <f t="shared" ref="C820:C827" si="1718">D820+E820+F820</f>
        <v>6906.7</v>
      </c>
      <c r="D820" s="38">
        <v>6906.7</v>
      </c>
      <c r="E820" s="38">
        <v>0</v>
      </c>
      <c r="F820" s="38">
        <v>0</v>
      </c>
      <c r="G820" s="79">
        <f t="shared" ref="G820:G827" si="1719">H820+I820+J820</f>
        <v>0</v>
      </c>
      <c r="H820" s="79">
        <v>0</v>
      </c>
      <c r="I820" s="79">
        <v>0</v>
      </c>
      <c r="J820" s="79">
        <v>0</v>
      </c>
      <c r="K820" s="43">
        <f t="shared" si="1688"/>
        <v>0</v>
      </c>
      <c r="L820" s="38">
        <f t="shared" ref="L820:L827" si="1720">M820+N820+O820</f>
        <v>6906.7</v>
      </c>
      <c r="M820" s="38">
        <v>6906.7</v>
      </c>
      <c r="N820" s="38">
        <v>0</v>
      </c>
      <c r="O820" s="38">
        <v>0</v>
      </c>
      <c r="P820" s="43">
        <f t="shared" si="1692"/>
        <v>1</v>
      </c>
      <c r="Q820" s="57" t="s">
        <v>990</v>
      </c>
    </row>
    <row r="821" spans="1:17" s="1" customFormat="1" ht="83.25" x14ac:dyDescent="0.25">
      <c r="A821" s="69" t="s">
        <v>1353</v>
      </c>
      <c r="B821" s="54" t="s">
        <v>848</v>
      </c>
      <c r="C821" s="38">
        <f t="shared" si="1718"/>
        <v>0</v>
      </c>
      <c r="D821" s="38">
        <v>0</v>
      </c>
      <c r="E821" s="38">
        <v>0</v>
      </c>
      <c r="F821" s="38">
        <v>0</v>
      </c>
      <c r="G821" s="79">
        <f t="shared" si="1719"/>
        <v>0</v>
      </c>
      <c r="H821" s="79">
        <v>0</v>
      </c>
      <c r="I821" s="79">
        <v>0</v>
      </c>
      <c r="J821" s="79">
        <v>0</v>
      </c>
      <c r="K821" s="43" t="s">
        <v>33</v>
      </c>
      <c r="L821" s="38">
        <f t="shared" ref="L821" si="1721">M821+N821+O821</f>
        <v>0</v>
      </c>
      <c r="M821" s="38">
        <v>0</v>
      </c>
      <c r="N821" s="38">
        <v>0</v>
      </c>
      <c r="O821" s="38">
        <v>0</v>
      </c>
      <c r="P821" s="43" t="s">
        <v>33</v>
      </c>
      <c r="Q821" s="57"/>
    </row>
    <row r="822" spans="1:17" s="1" customFormat="1" ht="83.25" x14ac:dyDescent="0.25">
      <c r="A822" s="69" t="s">
        <v>1354</v>
      </c>
      <c r="B822" s="54" t="s">
        <v>849</v>
      </c>
      <c r="C822" s="38">
        <f t="shared" si="1718"/>
        <v>0</v>
      </c>
      <c r="D822" s="38">
        <v>0</v>
      </c>
      <c r="E822" s="38">
        <v>0</v>
      </c>
      <c r="F822" s="38">
        <v>0</v>
      </c>
      <c r="G822" s="79">
        <f t="shared" ref="G822" si="1722">H822+I822+J822</f>
        <v>0</v>
      </c>
      <c r="H822" s="79">
        <v>0</v>
      </c>
      <c r="I822" s="79">
        <v>0</v>
      </c>
      <c r="J822" s="79">
        <v>0</v>
      </c>
      <c r="K822" s="43" t="s">
        <v>33</v>
      </c>
      <c r="L822" s="38">
        <f t="shared" si="1720"/>
        <v>0</v>
      </c>
      <c r="M822" s="38">
        <v>0</v>
      </c>
      <c r="N822" s="38">
        <v>0</v>
      </c>
      <c r="O822" s="38">
        <v>0</v>
      </c>
      <c r="P822" s="43" t="s">
        <v>33</v>
      </c>
      <c r="Q822" s="57"/>
    </row>
    <row r="823" spans="1:17" s="1" customFormat="1" ht="83.25" x14ac:dyDescent="0.25">
      <c r="A823" s="69" t="s">
        <v>1347</v>
      </c>
      <c r="B823" s="54" t="s">
        <v>850</v>
      </c>
      <c r="C823" s="38">
        <f t="shared" si="1718"/>
        <v>0</v>
      </c>
      <c r="D823" s="38">
        <v>0</v>
      </c>
      <c r="E823" s="38">
        <v>0</v>
      </c>
      <c r="F823" s="38">
        <v>0</v>
      </c>
      <c r="G823" s="79">
        <f t="shared" si="1719"/>
        <v>0</v>
      </c>
      <c r="H823" s="79">
        <v>0</v>
      </c>
      <c r="I823" s="79">
        <v>0</v>
      </c>
      <c r="J823" s="79">
        <v>0</v>
      </c>
      <c r="K823" s="43" t="s">
        <v>33</v>
      </c>
      <c r="L823" s="38">
        <f t="shared" si="1720"/>
        <v>0</v>
      </c>
      <c r="M823" s="38">
        <v>0</v>
      </c>
      <c r="N823" s="38">
        <v>0</v>
      </c>
      <c r="O823" s="38">
        <v>0</v>
      </c>
      <c r="P823" s="43" t="s">
        <v>33</v>
      </c>
      <c r="Q823" s="57"/>
    </row>
    <row r="824" spans="1:17" s="1" customFormat="1" ht="83.25" x14ac:dyDescent="0.25">
      <c r="A824" s="69" t="s">
        <v>1355</v>
      </c>
      <c r="B824" s="54" t="s">
        <v>851</v>
      </c>
      <c r="C824" s="38">
        <f t="shared" si="1718"/>
        <v>0</v>
      </c>
      <c r="D824" s="38">
        <v>0</v>
      </c>
      <c r="E824" s="38">
        <v>0</v>
      </c>
      <c r="F824" s="38">
        <v>0</v>
      </c>
      <c r="G824" s="79">
        <f t="shared" si="1719"/>
        <v>0</v>
      </c>
      <c r="H824" s="79">
        <v>0</v>
      </c>
      <c r="I824" s="79">
        <v>0</v>
      </c>
      <c r="J824" s="79">
        <v>0</v>
      </c>
      <c r="K824" s="43" t="s">
        <v>33</v>
      </c>
      <c r="L824" s="38">
        <f t="shared" si="1720"/>
        <v>0</v>
      </c>
      <c r="M824" s="38">
        <v>0</v>
      </c>
      <c r="N824" s="38">
        <v>0</v>
      </c>
      <c r="O824" s="38">
        <v>0</v>
      </c>
      <c r="P824" s="43" t="s">
        <v>33</v>
      </c>
      <c r="Q824" s="57"/>
    </row>
    <row r="825" spans="1:17" s="1" customFormat="1" ht="138.75" x14ac:dyDescent="0.25">
      <c r="A825" s="69" t="s">
        <v>1356</v>
      </c>
      <c r="B825" s="54" t="s">
        <v>852</v>
      </c>
      <c r="C825" s="38">
        <f t="shared" si="1718"/>
        <v>8695</v>
      </c>
      <c r="D825" s="38">
        <v>8695</v>
      </c>
      <c r="E825" s="38">
        <v>0</v>
      </c>
      <c r="F825" s="38">
        <v>0</v>
      </c>
      <c r="G825" s="79">
        <f t="shared" si="1719"/>
        <v>8695</v>
      </c>
      <c r="H825" s="79">
        <v>8695</v>
      </c>
      <c r="I825" s="79">
        <v>0</v>
      </c>
      <c r="J825" s="79">
        <v>0</v>
      </c>
      <c r="K825" s="43">
        <f t="shared" si="1688"/>
        <v>1</v>
      </c>
      <c r="L825" s="38">
        <f t="shared" si="1720"/>
        <v>8695</v>
      </c>
      <c r="M825" s="38">
        <v>8695</v>
      </c>
      <c r="N825" s="38">
        <v>0</v>
      </c>
      <c r="O825" s="38">
        <v>0</v>
      </c>
      <c r="P825" s="43">
        <f t="shared" si="1692"/>
        <v>1</v>
      </c>
      <c r="Q825" s="57"/>
    </row>
    <row r="826" spans="1:17" s="1" customFormat="1" ht="111" x14ac:dyDescent="0.25">
      <c r="A826" s="69" t="s">
        <v>1357</v>
      </c>
      <c r="B826" s="54" t="s">
        <v>853</v>
      </c>
      <c r="C826" s="38">
        <f t="shared" si="1718"/>
        <v>0</v>
      </c>
      <c r="D826" s="38">
        <v>0</v>
      </c>
      <c r="E826" s="38">
        <v>0</v>
      </c>
      <c r="F826" s="38">
        <v>0</v>
      </c>
      <c r="G826" s="79">
        <f t="shared" si="1719"/>
        <v>0</v>
      </c>
      <c r="H826" s="79">
        <v>0</v>
      </c>
      <c r="I826" s="79">
        <v>0</v>
      </c>
      <c r="J826" s="79">
        <v>0</v>
      </c>
      <c r="K826" s="43" t="s">
        <v>33</v>
      </c>
      <c r="L826" s="38">
        <f t="shared" si="1720"/>
        <v>0</v>
      </c>
      <c r="M826" s="38">
        <v>0</v>
      </c>
      <c r="N826" s="38">
        <v>0</v>
      </c>
      <c r="O826" s="38">
        <v>0</v>
      </c>
      <c r="P826" s="43" t="s">
        <v>33</v>
      </c>
      <c r="Q826" s="57"/>
    </row>
    <row r="827" spans="1:17" s="1" customFormat="1" ht="83.25" x14ac:dyDescent="0.25">
      <c r="A827" s="69" t="s">
        <v>1348</v>
      </c>
      <c r="B827" s="54" t="s">
        <v>854</v>
      </c>
      <c r="C827" s="38">
        <f t="shared" si="1718"/>
        <v>0</v>
      </c>
      <c r="D827" s="38">
        <v>0</v>
      </c>
      <c r="E827" s="38">
        <v>0</v>
      </c>
      <c r="F827" s="38">
        <v>0</v>
      </c>
      <c r="G827" s="79">
        <f t="shared" si="1719"/>
        <v>0</v>
      </c>
      <c r="H827" s="79">
        <v>0</v>
      </c>
      <c r="I827" s="79">
        <v>0</v>
      </c>
      <c r="J827" s="79">
        <v>0</v>
      </c>
      <c r="K827" s="43" t="s">
        <v>33</v>
      </c>
      <c r="L827" s="38">
        <f t="shared" si="1720"/>
        <v>0</v>
      </c>
      <c r="M827" s="38">
        <v>0</v>
      </c>
      <c r="N827" s="38">
        <v>0</v>
      </c>
      <c r="O827" s="38">
        <v>0</v>
      </c>
      <c r="P827" s="43" t="s">
        <v>33</v>
      </c>
      <c r="Q827" s="57"/>
    </row>
    <row r="828" spans="1:17" s="1" customFormat="1" ht="83.25" x14ac:dyDescent="0.25">
      <c r="A828" s="69" t="s">
        <v>1358</v>
      </c>
      <c r="B828" s="54" t="s">
        <v>855</v>
      </c>
      <c r="C828" s="38">
        <f t="shared" ref="C828" si="1723">D828+E828+F828</f>
        <v>0</v>
      </c>
      <c r="D828" s="38">
        <v>0</v>
      </c>
      <c r="E828" s="38">
        <v>0</v>
      </c>
      <c r="F828" s="38">
        <v>0</v>
      </c>
      <c r="G828" s="79">
        <f t="shared" ref="G828" si="1724">H828+I828+J828</f>
        <v>0</v>
      </c>
      <c r="H828" s="79">
        <v>0</v>
      </c>
      <c r="I828" s="79">
        <v>0</v>
      </c>
      <c r="J828" s="79">
        <v>0</v>
      </c>
      <c r="K828" s="43" t="s">
        <v>33</v>
      </c>
      <c r="L828" s="38">
        <f t="shared" ref="L828" si="1725">M828+N828+O828</f>
        <v>0</v>
      </c>
      <c r="M828" s="38">
        <v>0</v>
      </c>
      <c r="N828" s="38">
        <v>0</v>
      </c>
      <c r="O828" s="38">
        <v>0</v>
      </c>
      <c r="P828" s="43" t="s">
        <v>33</v>
      </c>
      <c r="Q828" s="57"/>
    </row>
    <row r="829" spans="1:17" s="1" customFormat="1" ht="55.5" x14ac:dyDescent="0.25">
      <c r="A829" s="69" t="s">
        <v>1335</v>
      </c>
      <c r="B829" s="53" t="s">
        <v>856</v>
      </c>
      <c r="C829" s="38">
        <f>C830+C831</f>
        <v>35677.4</v>
      </c>
      <c r="D829" s="38">
        <f t="shared" ref="D829:O829" si="1726">D830+D831</f>
        <v>35677.4</v>
      </c>
      <c r="E829" s="38">
        <f t="shared" si="1726"/>
        <v>0</v>
      </c>
      <c r="F829" s="38">
        <f t="shared" si="1726"/>
        <v>0</v>
      </c>
      <c r="G829" s="79">
        <f t="shared" si="1726"/>
        <v>31154.2</v>
      </c>
      <c r="H829" s="79">
        <f t="shared" si="1726"/>
        <v>31154.2</v>
      </c>
      <c r="I829" s="79">
        <f t="shared" si="1726"/>
        <v>0</v>
      </c>
      <c r="J829" s="79">
        <f t="shared" si="1726"/>
        <v>0</v>
      </c>
      <c r="K829" s="43">
        <f t="shared" ref="K829" si="1727">G829/C829</f>
        <v>0.87321946105938208</v>
      </c>
      <c r="L829" s="38">
        <f t="shared" si="1726"/>
        <v>31154.2</v>
      </c>
      <c r="M829" s="38">
        <f t="shared" si="1726"/>
        <v>31154.2</v>
      </c>
      <c r="N829" s="38">
        <f t="shared" si="1726"/>
        <v>0</v>
      </c>
      <c r="O829" s="38">
        <f t="shared" si="1726"/>
        <v>0</v>
      </c>
      <c r="P829" s="43">
        <f t="shared" si="1692"/>
        <v>0.87321946105938208</v>
      </c>
      <c r="Q829" s="57"/>
    </row>
    <row r="830" spans="1:17" s="1" customFormat="1" ht="138.75" x14ac:dyDescent="0.25">
      <c r="A830" s="69" t="s">
        <v>1359</v>
      </c>
      <c r="B830" s="54" t="s">
        <v>857</v>
      </c>
      <c r="C830" s="38">
        <f t="shared" ref="C830" si="1728">D830+E830+F830</f>
        <v>34177.4</v>
      </c>
      <c r="D830" s="38">
        <v>34177.4</v>
      </c>
      <c r="E830" s="38">
        <v>0</v>
      </c>
      <c r="F830" s="38">
        <v>0</v>
      </c>
      <c r="G830" s="79">
        <f t="shared" ref="G830" si="1729">H830+I830+J830</f>
        <v>29679.200000000001</v>
      </c>
      <c r="H830" s="79">
        <v>29679.200000000001</v>
      </c>
      <c r="I830" s="79">
        <v>0</v>
      </c>
      <c r="J830" s="79">
        <v>0</v>
      </c>
      <c r="K830" s="43">
        <f t="shared" ref="K830" si="1730">G830/C830</f>
        <v>0.86838671168667014</v>
      </c>
      <c r="L830" s="38">
        <f>M830+N830+O830</f>
        <v>29679.200000000001</v>
      </c>
      <c r="M830" s="38">
        <v>29679.200000000001</v>
      </c>
      <c r="N830" s="38">
        <v>0</v>
      </c>
      <c r="O830" s="38">
        <v>0</v>
      </c>
      <c r="P830" s="43">
        <f t="shared" si="1692"/>
        <v>0.86838671168667014</v>
      </c>
      <c r="Q830" s="57" t="s">
        <v>988</v>
      </c>
    </row>
    <row r="831" spans="1:17" s="1" customFormat="1" ht="166.5" x14ac:dyDescent="0.25">
      <c r="A831" s="69" t="s">
        <v>1360</v>
      </c>
      <c r="B831" s="54" t="s">
        <v>858</v>
      </c>
      <c r="C831" s="38">
        <f t="shared" ref="C831" si="1731">D831+E831+F831</f>
        <v>1500</v>
      </c>
      <c r="D831" s="38">
        <v>1500</v>
      </c>
      <c r="E831" s="38">
        <v>0</v>
      </c>
      <c r="F831" s="38">
        <v>0</v>
      </c>
      <c r="G831" s="79">
        <f t="shared" ref="G831" si="1732">H831+I831+J831</f>
        <v>1475</v>
      </c>
      <c r="H831" s="79">
        <v>1475</v>
      </c>
      <c r="I831" s="79">
        <v>0</v>
      </c>
      <c r="J831" s="79">
        <v>0</v>
      </c>
      <c r="K831" s="43">
        <f t="shared" ref="K831" si="1733">G831/C831</f>
        <v>0.98333333333333328</v>
      </c>
      <c r="L831" s="38">
        <f t="shared" ref="L831" si="1734">M831+N831+O831</f>
        <v>1475</v>
      </c>
      <c r="M831" s="38">
        <v>1475</v>
      </c>
      <c r="N831" s="38">
        <v>0</v>
      </c>
      <c r="O831" s="38">
        <v>0</v>
      </c>
      <c r="P831" s="43">
        <f t="shared" si="1692"/>
        <v>0.98333333333333328</v>
      </c>
      <c r="Q831" s="57" t="s">
        <v>989</v>
      </c>
    </row>
    <row r="832" spans="1:17" s="1" customFormat="1" ht="55.5" x14ac:dyDescent="0.25">
      <c r="A832" s="69" t="s">
        <v>23</v>
      </c>
      <c r="B832" s="53" t="s">
        <v>859</v>
      </c>
      <c r="C832" s="38">
        <f>C833+C834+C837+C838+C840+C841+C842+C843+C844+C845</f>
        <v>18769.72</v>
      </c>
      <c r="D832" s="38">
        <f t="shared" ref="D832:L832" si="1735">D833+D834+D837+D838+D840+D841+D842+D843+D844+D845</f>
        <v>938.49</v>
      </c>
      <c r="E832" s="38">
        <f t="shared" si="1735"/>
        <v>17831.23</v>
      </c>
      <c r="F832" s="38">
        <f t="shared" si="1735"/>
        <v>0</v>
      </c>
      <c r="G832" s="79">
        <f t="shared" si="1735"/>
        <v>16668.2</v>
      </c>
      <c r="H832" s="79">
        <f t="shared" si="1735"/>
        <v>833.4</v>
      </c>
      <c r="I832" s="79">
        <f t="shared" si="1735"/>
        <v>15834.8</v>
      </c>
      <c r="J832" s="79">
        <f t="shared" si="1735"/>
        <v>0</v>
      </c>
      <c r="K832" s="43">
        <f t="shared" si="1688"/>
        <v>0.88803668887974885</v>
      </c>
      <c r="L832" s="38">
        <f t="shared" si="1735"/>
        <v>16668.2</v>
      </c>
      <c r="M832" s="38">
        <f t="shared" ref="M832" si="1736">M833+M834+M837+M838+M840+M841+M842+M843+M844+M845</f>
        <v>833.4</v>
      </c>
      <c r="N832" s="38">
        <f t="shared" ref="N832" si="1737">N833+N834+N837+N838+N840+N841+N842+N843+N844+N845</f>
        <v>15834.8</v>
      </c>
      <c r="O832" s="38">
        <f t="shared" ref="O832" si="1738">O833+O834+O837+O838+O840+O841+O842+O843+O844+O845</f>
        <v>0</v>
      </c>
      <c r="P832" s="43">
        <f t="shared" si="1692"/>
        <v>0.88803668887974885</v>
      </c>
      <c r="Q832" s="57"/>
    </row>
    <row r="833" spans="1:17" s="1" customFormat="1" ht="67.5" customHeight="1" x14ac:dyDescent="0.25">
      <c r="A833" s="69" t="s">
        <v>1035</v>
      </c>
      <c r="B833" s="53" t="s">
        <v>860</v>
      </c>
      <c r="C833" s="38">
        <f t="shared" ref="C833" si="1739">D833+E833+F833</f>
        <v>0</v>
      </c>
      <c r="D833" s="38">
        <v>0</v>
      </c>
      <c r="E833" s="38">
        <v>0</v>
      </c>
      <c r="F833" s="38">
        <v>0</v>
      </c>
      <c r="G833" s="79">
        <f t="shared" ref="G833" si="1740">H833+I833+J833</f>
        <v>0</v>
      </c>
      <c r="H833" s="79">
        <v>0</v>
      </c>
      <c r="I833" s="79">
        <v>0</v>
      </c>
      <c r="J833" s="79">
        <v>0</v>
      </c>
      <c r="K833" s="43" t="s">
        <v>33</v>
      </c>
      <c r="L833" s="38">
        <f t="shared" ref="L833" si="1741">M833+N833+O833</f>
        <v>0</v>
      </c>
      <c r="M833" s="38">
        <v>0</v>
      </c>
      <c r="N833" s="38">
        <v>0</v>
      </c>
      <c r="O833" s="38">
        <v>0</v>
      </c>
      <c r="P833" s="43" t="s">
        <v>33</v>
      </c>
      <c r="Q833" s="57"/>
    </row>
    <row r="834" spans="1:17" s="1" customFormat="1" ht="111" x14ac:dyDescent="0.25">
      <c r="A834" s="69" t="s">
        <v>1037</v>
      </c>
      <c r="B834" s="53" t="s">
        <v>861</v>
      </c>
      <c r="C834" s="38">
        <f>C835+C836</f>
        <v>0</v>
      </c>
      <c r="D834" s="38">
        <f t="shared" ref="D834:J834" si="1742">D835+D836</f>
        <v>0</v>
      </c>
      <c r="E834" s="38">
        <f t="shared" si="1742"/>
        <v>0</v>
      </c>
      <c r="F834" s="38">
        <f t="shared" si="1742"/>
        <v>0</v>
      </c>
      <c r="G834" s="79">
        <f t="shared" si="1742"/>
        <v>0</v>
      </c>
      <c r="H834" s="79">
        <f t="shared" si="1742"/>
        <v>0</v>
      </c>
      <c r="I834" s="79">
        <f t="shared" si="1742"/>
        <v>0</v>
      </c>
      <c r="J834" s="79">
        <f t="shared" si="1742"/>
        <v>0</v>
      </c>
      <c r="K834" s="43" t="s">
        <v>33</v>
      </c>
      <c r="L834" s="38">
        <f>L835+L836</f>
        <v>0</v>
      </c>
      <c r="M834" s="38">
        <f t="shared" ref="M834:O834" si="1743">M835+M836</f>
        <v>0</v>
      </c>
      <c r="N834" s="38">
        <f t="shared" si="1743"/>
        <v>0</v>
      </c>
      <c r="O834" s="38">
        <f t="shared" si="1743"/>
        <v>0</v>
      </c>
      <c r="P834" s="43" t="s">
        <v>33</v>
      </c>
      <c r="Q834" s="57"/>
    </row>
    <row r="835" spans="1:17" s="1" customFormat="1" ht="83.25" x14ac:dyDescent="0.25">
      <c r="A835" s="69" t="s">
        <v>1198</v>
      </c>
      <c r="B835" s="54" t="s">
        <v>862</v>
      </c>
      <c r="C835" s="38">
        <f t="shared" ref="C835" si="1744">D835+E835+F835</f>
        <v>0</v>
      </c>
      <c r="D835" s="38">
        <v>0</v>
      </c>
      <c r="E835" s="38">
        <v>0</v>
      </c>
      <c r="F835" s="38">
        <v>0</v>
      </c>
      <c r="G835" s="79">
        <f t="shared" ref="G835" si="1745">H835+I835+J835</f>
        <v>0</v>
      </c>
      <c r="H835" s="79">
        <v>0</v>
      </c>
      <c r="I835" s="79">
        <v>0</v>
      </c>
      <c r="J835" s="79">
        <v>0</v>
      </c>
      <c r="K835" s="43" t="s">
        <v>33</v>
      </c>
      <c r="L835" s="38">
        <f t="shared" ref="L835" si="1746">M835+N835+O835</f>
        <v>0</v>
      </c>
      <c r="M835" s="38">
        <v>0</v>
      </c>
      <c r="N835" s="38">
        <v>0</v>
      </c>
      <c r="O835" s="38">
        <v>0</v>
      </c>
      <c r="P835" s="43" t="s">
        <v>33</v>
      </c>
      <c r="Q835" s="57"/>
    </row>
    <row r="836" spans="1:17" s="1" customFormat="1" ht="83.25" x14ac:dyDescent="0.25">
      <c r="A836" s="69" t="s">
        <v>1336</v>
      </c>
      <c r="B836" s="54" t="s">
        <v>863</v>
      </c>
      <c r="C836" s="38">
        <f t="shared" ref="C836" si="1747">D836+E836+F836</f>
        <v>0</v>
      </c>
      <c r="D836" s="38">
        <v>0</v>
      </c>
      <c r="E836" s="38">
        <v>0</v>
      </c>
      <c r="F836" s="38">
        <v>0</v>
      </c>
      <c r="G836" s="79">
        <f t="shared" ref="G836" si="1748">H836+I836+J836</f>
        <v>0</v>
      </c>
      <c r="H836" s="79">
        <v>0</v>
      </c>
      <c r="I836" s="79">
        <v>0</v>
      </c>
      <c r="J836" s="79">
        <v>0</v>
      </c>
      <c r="K836" s="43" t="s">
        <v>33</v>
      </c>
      <c r="L836" s="38">
        <f t="shared" ref="L836" si="1749">M836+N836+O836</f>
        <v>0</v>
      </c>
      <c r="M836" s="38">
        <v>0</v>
      </c>
      <c r="N836" s="38">
        <v>0</v>
      </c>
      <c r="O836" s="38">
        <v>0</v>
      </c>
      <c r="P836" s="43" t="s">
        <v>33</v>
      </c>
      <c r="Q836" s="57"/>
    </row>
    <row r="837" spans="1:17" s="1" customFormat="1" ht="111" x14ac:dyDescent="0.25">
      <c r="A837" s="69" t="s">
        <v>1047</v>
      </c>
      <c r="B837" s="53" t="s">
        <v>864</v>
      </c>
      <c r="C837" s="38">
        <f t="shared" ref="C837" si="1750">D837+E837+F837</f>
        <v>0</v>
      </c>
      <c r="D837" s="38">
        <v>0</v>
      </c>
      <c r="E837" s="38">
        <v>0</v>
      </c>
      <c r="F837" s="38">
        <v>0</v>
      </c>
      <c r="G837" s="79">
        <f t="shared" ref="G837" si="1751">H837+I837+J837</f>
        <v>0</v>
      </c>
      <c r="H837" s="79">
        <v>0</v>
      </c>
      <c r="I837" s="79">
        <v>0</v>
      </c>
      <c r="J837" s="79">
        <v>0</v>
      </c>
      <c r="K837" s="43" t="s">
        <v>33</v>
      </c>
      <c r="L837" s="38">
        <f t="shared" ref="L837" si="1752">M837+N837+O837</f>
        <v>0</v>
      </c>
      <c r="M837" s="38">
        <v>0</v>
      </c>
      <c r="N837" s="38">
        <v>0</v>
      </c>
      <c r="O837" s="38">
        <v>0</v>
      </c>
      <c r="P837" s="43" t="s">
        <v>33</v>
      </c>
      <c r="Q837" s="57"/>
    </row>
    <row r="838" spans="1:17" s="1" customFormat="1" ht="55.5" x14ac:dyDescent="0.25">
      <c r="A838" s="69" t="s">
        <v>1048</v>
      </c>
      <c r="B838" s="53" t="s">
        <v>865</v>
      </c>
      <c r="C838" s="38">
        <f>C839</f>
        <v>18769.72</v>
      </c>
      <c r="D838" s="38">
        <f t="shared" ref="D838:J838" si="1753">D839</f>
        <v>938.49</v>
      </c>
      <c r="E838" s="38">
        <f t="shared" si="1753"/>
        <v>17831.23</v>
      </c>
      <c r="F838" s="38">
        <f t="shared" si="1753"/>
        <v>0</v>
      </c>
      <c r="G838" s="79">
        <f t="shared" si="1753"/>
        <v>16668.2</v>
      </c>
      <c r="H838" s="79">
        <f t="shared" si="1753"/>
        <v>833.4</v>
      </c>
      <c r="I838" s="79">
        <f t="shared" si="1753"/>
        <v>15834.8</v>
      </c>
      <c r="J838" s="79">
        <f t="shared" si="1753"/>
        <v>0</v>
      </c>
      <c r="K838" s="43">
        <f t="shared" si="1688"/>
        <v>0.88803668887974885</v>
      </c>
      <c r="L838" s="38">
        <f>L839</f>
        <v>16668.2</v>
      </c>
      <c r="M838" s="38">
        <f t="shared" ref="M838:O838" si="1754">M839</f>
        <v>833.4</v>
      </c>
      <c r="N838" s="38">
        <f t="shared" si="1754"/>
        <v>15834.8</v>
      </c>
      <c r="O838" s="38">
        <f t="shared" si="1754"/>
        <v>0</v>
      </c>
      <c r="P838" s="43">
        <f t="shared" si="1692"/>
        <v>0.88803668887974885</v>
      </c>
      <c r="Q838" s="57"/>
    </row>
    <row r="839" spans="1:17" s="1" customFormat="1" ht="111" x14ac:dyDescent="0.25">
      <c r="A839" s="69" t="s">
        <v>1361</v>
      </c>
      <c r="B839" s="54" t="s">
        <v>866</v>
      </c>
      <c r="C839" s="38">
        <f t="shared" ref="C839" si="1755">D839+E839+F839</f>
        <v>18769.72</v>
      </c>
      <c r="D839" s="38">
        <v>938.49</v>
      </c>
      <c r="E839" s="38">
        <v>17831.23</v>
      </c>
      <c r="F839" s="38">
        <v>0</v>
      </c>
      <c r="G839" s="79">
        <f t="shared" ref="G839" si="1756">H839+I839+J839</f>
        <v>16668.2</v>
      </c>
      <c r="H839" s="79">
        <v>833.4</v>
      </c>
      <c r="I839" s="79">
        <v>15834.8</v>
      </c>
      <c r="J839" s="79">
        <v>0</v>
      </c>
      <c r="K839" s="43">
        <f t="shared" ref="K839" si="1757">G839/C839</f>
        <v>0.88803668887974885</v>
      </c>
      <c r="L839" s="38">
        <f t="shared" ref="L839" si="1758">M839+N839+O839</f>
        <v>16668.2</v>
      </c>
      <c r="M839" s="38">
        <v>833.4</v>
      </c>
      <c r="N839" s="38">
        <v>15834.8</v>
      </c>
      <c r="O839" s="38">
        <v>0</v>
      </c>
      <c r="P839" s="43">
        <f t="shared" si="1692"/>
        <v>0.88803668887974885</v>
      </c>
      <c r="Q839" s="57" t="s">
        <v>987</v>
      </c>
    </row>
    <row r="840" spans="1:17" s="1" customFormat="1" ht="111" x14ac:dyDescent="0.25">
      <c r="A840" s="69" t="s">
        <v>1337</v>
      </c>
      <c r="B840" s="53" t="s">
        <v>867</v>
      </c>
      <c r="C840" s="38">
        <f t="shared" ref="C840" si="1759">D840+E840+F840</f>
        <v>0</v>
      </c>
      <c r="D840" s="38">
        <v>0</v>
      </c>
      <c r="E840" s="38">
        <v>0</v>
      </c>
      <c r="F840" s="38">
        <v>0</v>
      </c>
      <c r="G840" s="79">
        <f t="shared" ref="G840" si="1760">H840+I840+J840</f>
        <v>0</v>
      </c>
      <c r="H840" s="79">
        <v>0</v>
      </c>
      <c r="I840" s="79">
        <v>0</v>
      </c>
      <c r="J840" s="79">
        <v>0</v>
      </c>
      <c r="K840" s="43" t="s">
        <v>33</v>
      </c>
      <c r="L840" s="38">
        <f t="shared" ref="L840" si="1761">M840+N840+O840</f>
        <v>0</v>
      </c>
      <c r="M840" s="38">
        <v>0</v>
      </c>
      <c r="N840" s="38">
        <v>0</v>
      </c>
      <c r="O840" s="38">
        <v>0</v>
      </c>
      <c r="P840" s="43" t="s">
        <v>33</v>
      </c>
      <c r="Q840" s="57"/>
    </row>
    <row r="841" spans="1:17" s="1" customFormat="1" ht="83.25" x14ac:dyDescent="0.25">
      <c r="A841" s="69" t="s">
        <v>1338</v>
      </c>
      <c r="B841" s="53" t="s">
        <v>868</v>
      </c>
      <c r="C841" s="38">
        <f t="shared" ref="C841" si="1762">D841+E841+F841</f>
        <v>0</v>
      </c>
      <c r="D841" s="38">
        <v>0</v>
      </c>
      <c r="E841" s="38">
        <v>0</v>
      </c>
      <c r="F841" s="38">
        <v>0</v>
      </c>
      <c r="G841" s="79">
        <f t="shared" ref="G841" si="1763">H841+I841+J841</f>
        <v>0</v>
      </c>
      <c r="H841" s="79">
        <v>0</v>
      </c>
      <c r="I841" s="79">
        <v>0</v>
      </c>
      <c r="J841" s="79">
        <v>0</v>
      </c>
      <c r="K841" s="43" t="s">
        <v>33</v>
      </c>
      <c r="L841" s="38">
        <f t="shared" ref="L841" si="1764">M841+N841+O841</f>
        <v>0</v>
      </c>
      <c r="M841" s="38">
        <v>0</v>
      </c>
      <c r="N841" s="38">
        <v>0</v>
      </c>
      <c r="O841" s="38">
        <v>0</v>
      </c>
      <c r="P841" s="43" t="s">
        <v>33</v>
      </c>
      <c r="Q841" s="57"/>
    </row>
    <row r="842" spans="1:17" s="1" customFormat="1" ht="111" x14ac:dyDescent="0.25">
      <c r="A842" s="69" t="s">
        <v>1339</v>
      </c>
      <c r="B842" s="53" t="s">
        <v>869</v>
      </c>
      <c r="C842" s="38">
        <f t="shared" ref="C842" si="1765">D842+E842+F842</f>
        <v>0</v>
      </c>
      <c r="D842" s="38">
        <v>0</v>
      </c>
      <c r="E842" s="38">
        <v>0</v>
      </c>
      <c r="F842" s="38">
        <v>0</v>
      </c>
      <c r="G842" s="79">
        <f t="shared" ref="G842" si="1766">H842+I842+J842</f>
        <v>0</v>
      </c>
      <c r="H842" s="79">
        <v>0</v>
      </c>
      <c r="I842" s="79">
        <v>0</v>
      </c>
      <c r="J842" s="79">
        <v>0</v>
      </c>
      <c r="K842" s="43" t="s">
        <v>33</v>
      </c>
      <c r="L842" s="38">
        <f t="shared" ref="L842" si="1767">M842+N842+O842</f>
        <v>0</v>
      </c>
      <c r="M842" s="38">
        <v>0</v>
      </c>
      <c r="N842" s="38">
        <v>0</v>
      </c>
      <c r="O842" s="38">
        <v>0</v>
      </c>
      <c r="P842" s="43" t="s">
        <v>33</v>
      </c>
      <c r="Q842" s="57" t="s">
        <v>986</v>
      </c>
    </row>
    <row r="843" spans="1:17" s="1" customFormat="1" ht="111" x14ac:dyDescent="0.25">
      <c r="A843" s="69" t="s">
        <v>1340</v>
      </c>
      <c r="B843" s="53" t="s">
        <v>870</v>
      </c>
      <c r="C843" s="38">
        <f t="shared" ref="C843" si="1768">D843+E843+F843</f>
        <v>0</v>
      </c>
      <c r="D843" s="38">
        <v>0</v>
      </c>
      <c r="E843" s="38">
        <v>0</v>
      </c>
      <c r="F843" s="38">
        <v>0</v>
      </c>
      <c r="G843" s="79">
        <f t="shared" ref="G843" si="1769">H843+I843+J843</f>
        <v>0</v>
      </c>
      <c r="H843" s="79">
        <v>0</v>
      </c>
      <c r="I843" s="79">
        <v>0</v>
      </c>
      <c r="J843" s="79">
        <v>0</v>
      </c>
      <c r="K843" s="43" t="s">
        <v>33</v>
      </c>
      <c r="L843" s="38">
        <f t="shared" ref="L843" si="1770">M843+N843+O843</f>
        <v>0</v>
      </c>
      <c r="M843" s="38">
        <v>0</v>
      </c>
      <c r="N843" s="38">
        <v>0</v>
      </c>
      <c r="O843" s="38">
        <v>0</v>
      </c>
      <c r="P843" s="43" t="s">
        <v>33</v>
      </c>
      <c r="Q843" s="57"/>
    </row>
    <row r="844" spans="1:17" s="1" customFormat="1" ht="83.25" x14ac:dyDescent="0.25">
      <c r="A844" s="69" t="s">
        <v>1341</v>
      </c>
      <c r="B844" s="53" t="s">
        <v>871</v>
      </c>
      <c r="C844" s="38">
        <f t="shared" ref="C844" si="1771">D844+E844+F844</f>
        <v>0</v>
      </c>
      <c r="D844" s="38">
        <v>0</v>
      </c>
      <c r="E844" s="38">
        <v>0</v>
      </c>
      <c r="F844" s="38">
        <v>0</v>
      </c>
      <c r="G844" s="79">
        <f t="shared" ref="G844" si="1772">H844+I844+J844</f>
        <v>0</v>
      </c>
      <c r="H844" s="79">
        <v>0</v>
      </c>
      <c r="I844" s="79">
        <v>0</v>
      </c>
      <c r="J844" s="79">
        <v>0</v>
      </c>
      <c r="K844" s="43" t="s">
        <v>33</v>
      </c>
      <c r="L844" s="38">
        <f t="shared" ref="L844" si="1773">M844+N844+O844</f>
        <v>0</v>
      </c>
      <c r="M844" s="38">
        <v>0</v>
      </c>
      <c r="N844" s="38">
        <v>0</v>
      </c>
      <c r="O844" s="38">
        <v>0</v>
      </c>
      <c r="P844" s="43" t="s">
        <v>33</v>
      </c>
      <c r="Q844" s="57"/>
    </row>
    <row r="845" spans="1:17" s="1" customFormat="1" ht="166.5" x14ac:dyDescent="0.25">
      <c r="A845" s="69" t="s">
        <v>1342</v>
      </c>
      <c r="B845" s="53" t="s">
        <v>872</v>
      </c>
      <c r="C845" s="38">
        <f t="shared" ref="C845" si="1774">D845+E845+F845</f>
        <v>0</v>
      </c>
      <c r="D845" s="38">
        <v>0</v>
      </c>
      <c r="E845" s="38">
        <v>0</v>
      </c>
      <c r="F845" s="38">
        <v>0</v>
      </c>
      <c r="G845" s="79">
        <f t="shared" ref="G845" si="1775">H845+I845+J845</f>
        <v>0</v>
      </c>
      <c r="H845" s="79">
        <v>0</v>
      </c>
      <c r="I845" s="79">
        <v>0</v>
      </c>
      <c r="J845" s="79">
        <v>0</v>
      </c>
      <c r="K845" s="43" t="s">
        <v>33</v>
      </c>
      <c r="L845" s="38">
        <f t="shared" ref="L845" si="1776">M845+N845+O845</f>
        <v>0</v>
      </c>
      <c r="M845" s="38">
        <v>0</v>
      </c>
      <c r="N845" s="38">
        <v>0</v>
      </c>
      <c r="O845" s="38">
        <v>0</v>
      </c>
      <c r="P845" s="43" t="s">
        <v>33</v>
      </c>
      <c r="Q845" s="57"/>
    </row>
    <row r="846" spans="1:17" s="1" customFormat="1" ht="46.5" customHeight="1" x14ac:dyDescent="0.25">
      <c r="A846" s="69" t="s">
        <v>23</v>
      </c>
      <c r="B846" s="46" t="s">
        <v>873</v>
      </c>
      <c r="C846" s="40">
        <f>C847</f>
        <v>276523.5</v>
      </c>
      <c r="D846" s="40">
        <f t="shared" ref="D846:J846" si="1777">D847</f>
        <v>276523.5</v>
      </c>
      <c r="E846" s="40">
        <f t="shared" si="1777"/>
        <v>0</v>
      </c>
      <c r="F846" s="40">
        <f t="shared" si="1777"/>
        <v>0</v>
      </c>
      <c r="G846" s="76">
        <f t="shared" si="1777"/>
        <v>267101.10000000003</v>
      </c>
      <c r="H846" s="76">
        <f t="shared" si="1777"/>
        <v>267101.10000000003</v>
      </c>
      <c r="I846" s="76">
        <f t="shared" si="1777"/>
        <v>0</v>
      </c>
      <c r="J846" s="76">
        <f t="shared" si="1777"/>
        <v>0</v>
      </c>
      <c r="K846" s="43">
        <f t="shared" si="1688"/>
        <v>0.96592550000271238</v>
      </c>
      <c r="L846" s="40">
        <f>L847</f>
        <v>267101.10000000003</v>
      </c>
      <c r="M846" s="40">
        <f t="shared" ref="M846:O846" si="1778">M847</f>
        <v>267101.10000000003</v>
      </c>
      <c r="N846" s="40">
        <f t="shared" si="1778"/>
        <v>0</v>
      </c>
      <c r="O846" s="40">
        <f t="shared" si="1778"/>
        <v>0</v>
      </c>
      <c r="P846" s="43">
        <f t="shared" si="1692"/>
        <v>0.96592550000271238</v>
      </c>
      <c r="Q846" s="57"/>
    </row>
    <row r="847" spans="1:17" s="1" customFormat="1" ht="81" x14ac:dyDescent="0.25">
      <c r="A847" s="69" t="s">
        <v>1136</v>
      </c>
      <c r="B847" s="46" t="s">
        <v>874</v>
      </c>
      <c r="C847" s="40">
        <f>C848+C849+C852+C853+C870</f>
        <v>276523.5</v>
      </c>
      <c r="D847" s="40">
        <f t="shared" ref="D847:L847" si="1779">D848+D849+D852+D853+D870</f>
        <v>276523.5</v>
      </c>
      <c r="E847" s="40">
        <f t="shared" si="1779"/>
        <v>0</v>
      </c>
      <c r="F847" s="40">
        <f t="shared" si="1779"/>
        <v>0</v>
      </c>
      <c r="G847" s="76">
        <f t="shared" si="1779"/>
        <v>267101.10000000003</v>
      </c>
      <c r="H847" s="76">
        <f t="shared" si="1779"/>
        <v>267101.10000000003</v>
      </c>
      <c r="I847" s="76">
        <f t="shared" si="1779"/>
        <v>0</v>
      </c>
      <c r="J847" s="76">
        <f t="shared" si="1779"/>
        <v>0</v>
      </c>
      <c r="K847" s="43">
        <f t="shared" si="1688"/>
        <v>0.96592550000271238</v>
      </c>
      <c r="L847" s="40">
        <f t="shared" si="1779"/>
        <v>267101.10000000003</v>
      </c>
      <c r="M847" s="40">
        <f t="shared" ref="M847" si="1780">M848+M849+M852+M853+M870</f>
        <v>267101.10000000003</v>
      </c>
      <c r="N847" s="40">
        <f t="shared" ref="N847" si="1781">N848+N849+N852+N853+N870</f>
        <v>0</v>
      </c>
      <c r="O847" s="40">
        <f t="shared" ref="O847" si="1782">O848+O849+O852+O853+O870</f>
        <v>0</v>
      </c>
      <c r="P847" s="43">
        <f t="shared" si="1692"/>
        <v>0.96592550000271238</v>
      </c>
      <c r="Q847" s="57"/>
    </row>
    <row r="848" spans="1:17" s="1" customFormat="1" ht="249.75" x14ac:dyDescent="0.25">
      <c r="A848" s="69" t="s">
        <v>7</v>
      </c>
      <c r="B848" s="53" t="s">
        <v>875</v>
      </c>
      <c r="C848" s="38">
        <f t="shared" ref="C848" si="1783">D848+E848+F848</f>
        <v>385</v>
      </c>
      <c r="D848" s="38">
        <v>385</v>
      </c>
      <c r="E848" s="38">
        <v>0</v>
      </c>
      <c r="F848" s="38">
        <v>0</v>
      </c>
      <c r="G848" s="79">
        <f t="shared" ref="G848" si="1784">H848+I848+J848</f>
        <v>142.80000000000001</v>
      </c>
      <c r="H848" s="79">
        <v>142.80000000000001</v>
      </c>
      <c r="I848" s="79">
        <v>0</v>
      </c>
      <c r="J848" s="79">
        <v>0</v>
      </c>
      <c r="K848" s="43">
        <f t="shared" si="1688"/>
        <v>0.37090909090909097</v>
      </c>
      <c r="L848" s="38">
        <f t="shared" ref="L848" si="1785">M848+N848+O848</f>
        <v>142.80000000000001</v>
      </c>
      <c r="M848" s="38">
        <v>142.80000000000001</v>
      </c>
      <c r="N848" s="38">
        <v>0</v>
      </c>
      <c r="O848" s="38">
        <v>0</v>
      </c>
      <c r="P848" s="43">
        <f t="shared" si="1692"/>
        <v>0.37090909090909097</v>
      </c>
      <c r="Q848" s="57" t="s">
        <v>985</v>
      </c>
    </row>
    <row r="849" spans="1:17" s="1" customFormat="1" ht="55.5" x14ac:dyDescent="0.25">
      <c r="A849" s="69" t="s">
        <v>1031</v>
      </c>
      <c r="B849" s="53" t="s">
        <v>876</v>
      </c>
      <c r="C849" s="38">
        <f>C850+C851</f>
        <v>89433</v>
      </c>
      <c r="D849" s="38">
        <f t="shared" ref="D849:J849" si="1786">D850+D851</f>
        <v>89433</v>
      </c>
      <c r="E849" s="38">
        <f t="shared" si="1786"/>
        <v>0</v>
      </c>
      <c r="F849" s="38">
        <f t="shared" si="1786"/>
        <v>0</v>
      </c>
      <c r="G849" s="79">
        <f t="shared" si="1786"/>
        <v>84956.1</v>
      </c>
      <c r="H849" s="79">
        <f t="shared" si="1786"/>
        <v>84956.1</v>
      </c>
      <c r="I849" s="79">
        <f t="shared" si="1786"/>
        <v>0</v>
      </c>
      <c r="J849" s="79">
        <f t="shared" si="1786"/>
        <v>0</v>
      </c>
      <c r="K849" s="43">
        <f t="shared" si="1688"/>
        <v>0.94994129683673822</v>
      </c>
      <c r="L849" s="38">
        <f>L850+L851</f>
        <v>84956.1</v>
      </c>
      <c r="M849" s="38">
        <f t="shared" ref="M849:O849" si="1787">M850+M851</f>
        <v>84956.1</v>
      </c>
      <c r="N849" s="38">
        <f t="shared" si="1787"/>
        <v>0</v>
      </c>
      <c r="O849" s="38">
        <f t="shared" si="1787"/>
        <v>0</v>
      </c>
      <c r="P849" s="43">
        <f t="shared" si="1692"/>
        <v>0.94994129683673822</v>
      </c>
      <c r="Q849" s="57"/>
    </row>
    <row r="850" spans="1:17" s="1" customFormat="1" ht="70.5" customHeight="1" x14ac:dyDescent="0.25">
      <c r="A850" s="69" t="s">
        <v>1157</v>
      </c>
      <c r="B850" s="54" t="s">
        <v>877</v>
      </c>
      <c r="C850" s="38">
        <f t="shared" ref="C850" si="1788">D850+E850+F850</f>
        <v>11465.2</v>
      </c>
      <c r="D850" s="38">
        <v>11465.2</v>
      </c>
      <c r="E850" s="38">
        <v>0</v>
      </c>
      <c r="F850" s="38">
        <v>0</v>
      </c>
      <c r="G850" s="79">
        <f t="shared" ref="G850" si="1789">H850+I850+J850</f>
        <v>9192.1</v>
      </c>
      <c r="H850" s="79">
        <v>9192.1</v>
      </c>
      <c r="I850" s="79">
        <v>0</v>
      </c>
      <c r="J850" s="79">
        <v>0</v>
      </c>
      <c r="K850" s="43">
        <f t="shared" si="1688"/>
        <v>0.80173917594110877</v>
      </c>
      <c r="L850" s="38">
        <f t="shared" ref="L850:L852" si="1790">M850+N850+O850</f>
        <v>9192.1</v>
      </c>
      <c r="M850" s="38">
        <v>9192.1</v>
      </c>
      <c r="N850" s="38">
        <v>0</v>
      </c>
      <c r="O850" s="38">
        <v>0</v>
      </c>
      <c r="P850" s="43">
        <f t="shared" si="1692"/>
        <v>0.80173917594110877</v>
      </c>
      <c r="Q850" s="57" t="s">
        <v>984</v>
      </c>
    </row>
    <row r="851" spans="1:17" s="1" customFormat="1" ht="83.25" x14ac:dyDescent="0.25">
      <c r="A851" s="69" t="s">
        <v>1362</v>
      </c>
      <c r="B851" s="54" t="s">
        <v>878</v>
      </c>
      <c r="C851" s="38">
        <f t="shared" ref="C851" si="1791">D851+E851+F851</f>
        <v>77967.8</v>
      </c>
      <c r="D851" s="38">
        <v>77967.8</v>
      </c>
      <c r="E851" s="38">
        <v>0</v>
      </c>
      <c r="F851" s="38">
        <v>0</v>
      </c>
      <c r="G851" s="79">
        <f t="shared" ref="G851" si="1792">H851+I851+J851</f>
        <v>75764</v>
      </c>
      <c r="H851" s="79">
        <v>75764</v>
      </c>
      <c r="I851" s="79">
        <v>0</v>
      </c>
      <c r="J851" s="79">
        <v>0</v>
      </c>
      <c r="K851" s="43">
        <f t="shared" si="1688"/>
        <v>0.97173448526186446</v>
      </c>
      <c r="L851" s="38">
        <f t="shared" si="1790"/>
        <v>75764</v>
      </c>
      <c r="M851" s="38">
        <v>75764</v>
      </c>
      <c r="N851" s="38">
        <v>0</v>
      </c>
      <c r="O851" s="38">
        <v>0</v>
      </c>
      <c r="P851" s="43">
        <f t="shared" si="1692"/>
        <v>0.97173448526186446</v>
      </c>
      <c r="Q851" s="57" t="s">
        <v>983</v>
      </c>
    </row>
    <row r="852" spans="1:17" s="1" customFormat="1" ht="111" x14ac:dyDescent="0.25">
      <c r="A852" s="69" t="s">
        <v>1032</v>
      </c>
      <c r="B852" s="53" t="s">
        <v>879</v>
      </c>
      <c r="C852" s="38">
        <f t="shared" ref="C852" si="1793">D852+E852+F852</f>
        <v>0</v>
      </c>
      <c r="D852" s="38">
        <v>0</v>
      </c>
      <c r="E852" s="38">
        <v>0</v>
      </c>
      <c r="F852" s="38">
        <v>0</v>
      </c>
      <c r="G852" s="79">
        <f t="shared" ref="G852" si="1794">H852+I852+J852</f>
        <v>0</v>
      </c>
      <c r="H852" s="79">
        <v>0</v>
      </c>
      <c r="I852" s="79">
        <v>0</v>
      </c>
      <c r="J852" s="79">
        <v>0</v>
      </c>
      <c r="K852" s="43" t="s">
        <v>33</v>
      </c>
      <c r="L852" s="38">
        <f t="shared" si="1790"/>
        <v>0</v>
      </c>
      <c r="M852" s="38">
        <v>0</v>
      </c>
      <c r="N852" s="38">
        <v>0</v>
      </c>
      <c r="O852" s="38">
        <v>0</v>
      </c>
      <c r="P852" s="43" t="s">
        <v>33</v>
      </c>
      <c r="Q852" s="57" t="s">
        <v>982</v>
      </c>
    </row>
    <row r="853" spans="1:17" s="1" customFormat="1" ht="83.25" x14ac:dyDescent="0.25">
      <c r="A853" s="69" t="s">
        <v>1033</v>
      </c>
      <c r="B853" s="53" t="s">
        <v>880</v>
      </c>
      <c r="C853" s="38">
        <f>C854+C855+C856</f>
        <v>186705.5</v>
      </c>
      <c r="D853" s="38">
        <f t="shared" ref="D853:O853" si="1795">D854+D855+D856</f>
        <v>186705.5</v>
      </c>
      <c r="E853" s="38">
        <f t="shared" si="1795"/>
        <v>0</v>
      </c>
      <c r="F853" s="38">
        <f t="shared" si="1795"/>
        <v>0</v>
      </c>
      <c r="G853" s="79">
        <f t="shared" si="1795"/>
        <v>182002.2</v>
      </c>
      <c r="H853" s="79">
        <f t="shared" si="1795"/>
        <v>182002.2</v>
      </c>
      <c r="I853" s="79">
        <f t="shared" si="1795"/>
        <v>0</v>
      </c>
      <c r="J853" s="79">
        <f t="shared" si="1795"/>
        <v>0</v>
      </c>
      <c r="K853" s="43">
        <f t="shared" si="1688"/>
        <v>0.974808990629628</v>
      </c>
      <c r="L853" s="38">
        <f t="shared" si="1795"/>
        <v>182002.2</v>
      </c>
      <c r="M853" s="38">
        <f t="shared" si="1795"/>
        <v>182002.2</v>
      </c>
      <c r="N853" s="38">
        <f t="shared" si="1795"/>
        <v>0</v>
      </c>
      <c r="O853" s="38">
        <f t="shared" si="1795"/>
        <v>0</v>
      </c>
      <c r="P853" s="43">
        <f t="shared" si="1692"/>
        <v>0.974808990629628</v>
      </c>
      <c r="Q853" s="57"/>
    </row>
    <row r="854" spans="1:17" s="1" customFormat="1" ht="166.5" x14ac:dyDescent="0.25">
      <c r="A854" s="69" t="s">
        <v>1363</v>
      </c>
      <c r="B854" s="54" t="s">
        <v>881</v>
      </c>
      <c r="C854" s="38">
        <f t="shared" ref="C854" si="1796">D854+E854+F854</f>
        <v>150634.70000000001</v>
      </c>
      <c r="D854" s="38">
        <v>150634.70000000001</v>
      </c>
      <c r="E854" s="38">
        <v>0</v>
      </c>
      <c r="F854" s="38">
        <v>0</v>
      </c>
      <c r="G854" s="79">
        <f t="shared" ref="G854" si="1797">H854+I854+J854</f>
        <v>150634.70000000001</v>
      </c>
      <c r="H854" s="79">
        <v>150634.70000000001</v>
      </c>
      <c r="I854" s="79">
        <v>0</v>
      </c>
      <c r="J854" s="79">
        <v>0</v>
      </c>
      <c r="K854" s="43">
        <f t="shared" si="1688"/>
        <v>1</v>
      </c>
      <c r="L854" s="38">
        <f t="shared" ref="L854:L855" si="1798">M854+N854+O854</f>
        <v>150634.70000000001</v>
      </c>
      <c r="M854" s="38">
        <v>150634.70000000001</v>
      </c>
      <c r="N854" s="38">
        <v>0</v>
      </c>
      <c r="O854" s="38">
        <v>0</v>
      </c>
      <c r="P854" s="43">
        <f t="shared" si="1692"/>
        <v>1</v>
      </c>
      <c r="Q854" s="57"/>
    </row>
    <row r="855" spans="1:17" s="1" customFormat="1" ht="166.5" x14ac:dyDescent="0.25">
      <c r="A855" s="69" t="s">
        <v>1171</v>
      </c>
      <c r="B855" s="54" t="s">
        <v>882</v>
      </c>
      <c r="C855" s="38">
        <f t="shared" ref="C855" si="1799">D855+E855+F855</f>
        <v>17000</v>
      </c>
      <c r="D855" s="38">
        <v>17000</v>
      </c>
      <c r="E855" s="38">
        <v>0</v>
      </c>
      <c r="F855" s="38">
        <v>0</v>
      </c>
      <c r="G855" s="79">
        <f t="shared" ref="G855" si="1800">H855+I855+J855</f>
        <v>17000</v>
      </c>
      <c r="H855" s="79">
        <v>17000</v>
      </c>
      <c r="I855" s="79">
        <v>0</v>
      </c>
      <c r="J855" s="79">
        <v>0</v>
      </c>
      <c r="K855" s="43">
        <f t="shared" si="1688"/>
        <v>1</v>
      </c>
      <c r="L855" s="38">
        <f t="shared" si="1798"/>
        <v>17000</v>
      </c>
      <c r="M855" s="38">
        <v>17000</v>
      </c>
      <c r="N855" s="38">
        <v>0</v>
      </c>
      <c r="O855" s="38">
        <v>0</v>
      </c>
      <c r="P855" s="43">
        <f t="shared" si="1692"/>
        <v>1</v>
      </c>
      <c r="Q855" s="57"/>
    </row>
    <row r="856" spans="1:17" s="1" customFormat="1" ht="83.25" x14ac:dyDescent="0.25">
      <c r="A856" s="69" t="s">
        <v>1343</v>
      </c>
      <c r="B856" s="54" t="s">
        <v>883</v>
      </c>
      <c r="C856" s="38">
        <f>C857+C858+C859+C860+C861+C862+C863+C864+C865+C866+C867+C868+C869</f>
        <v>19070.799999999996</v>
      </c>
      <c r="D856" s="38">
        <f t="shared" ref="D856:O856" si="1801">D857+D858+D859+D860+D861+D862+D863+D864+D865+D866+D867+D868+D869</f>
        <v>19070.799999999996</v>
      </c>
      <c r="E856" s="38">
        <f t="shared" si="1801"/>
        <v>0</v>
      </c>
      <c r="F856" s="38">
        <f t="shared" si="1801"/>
        <v>0</v>
      </c>
      <c r="G856" s="79">
        <f t="shared" si="1801"/>
        <v>14367.5</v>
      </c>
      <c r="H856" s="79">
        <f t="shared" si="1801"/>
        <v>14367.5</v>
      </c>
      <c r="I856" s="79">
        <f t="shared" si="1801"/>
        <v>0</v>
      </c>
      <c r="J856" s="79">
        <f t="shared" si="1801"/>
        <v>0</v>
      </c>
      <c r="K856" s="43">
        <f t="shared" si="1688"/>
        <v>0.7533768903244753</v>
      </c>
      <c r="L856" s="38">
        <f t="shared" si="1801"/>
        <v>14367.5</v>
      </c>
      <c r="M856" s="38">
        <f t="shared" si="1801"/>
        <v>14367.5</v>
      </c>
      <c r="N856" s="38">
        <f t="shared" si="1801"/>
        <v>0</v>
      </c>
      <c r="O856" s="38">
        <f t="shared" si="1801"/>
        <v>0</v>
      </c>
      <c r="P856" s="43">
        <f t="shared" si="1692"/>
        <v>0.7533768903244753</v>
      </c>
      <c r="Q856" s="57"/>
    </row>
    <row r="857" spans="1:17" s="1" customFormat="1" ht="105" x14ac:dyDescent="0.25">
      <c r="A857" s="69" t="s">
        <v>1364</v>
      </c>
      <c r="B857" s="55" t="s">
        <v>884</v>
      </c>
      <c r="C857" s="38">
        <f t="shared" ref="C857:C867" si="1802">D857+E857+F857</f>
        <v>500</v>
      </c>
      <c r="D857" s="38">
        <v>500</v>
      </c>
      <c r="E857" s="38">
        <v>0</v>
      </c>
      <c r="F857" s="38">
        <v>0</v>
      </c>
      <c r="G857" s="79">
        <f t="shared" ref="G857:G868" si="1803">H857+I857+J857</f>
        <v>499.6</v>
      </c>
      <c r="H857" s="79">
        <v>499.6</v>
      </c>
      <c r="I857" s="79">
        <v>0</v>
      </c>
      <c r="J857" s="79">
        <v>0</v>
      </c>
      <c r="K857" s="43">
        <f t="shared" si="1688"/>
        <v>0.99920000000000009</v>
      </c>
      <c r="L857" s="38">
        <f t="shared" ref="L857:L870" si="1804">M857+N857+O857</f>
        <v>499.6</v>
      </c>
      <c r="M857" s="38">
        <v>499.6</v>
      </c>
      <c r="N857" s="38">
        <v>0</v>
      </c>
      <c r="O857" s="38">
        <v>0</v>
      </c>
      <c r="P857" s="43">
        <f t="shared" si="1692"/>
        <v>0.99920000000000009</v>
      </c>
      <c r="Q857" s="57"/>
    </row>
    <row r="858" spans="1:17" s="1" customFormat="1" ht="157.5" x14ac:dyDescent="0.25">
      <c r="A858" s="69" t="s">
        <v>1380</v>
      </c>
      <c r="B858" s="55" t="s">
        <v>885</v>
      </c>
      <c r="C858" s="38">
        <f t="shared" si="1802"/>
        <v>572</v>
      </c>
      <c r="D858" s="38">
        <v>572</v>
      </c>
      <c r="E858" s="38">
        <v>0</v>
      </c>
      <c r="F858" s="38">
        <v>0</v>
      </c>
      <c r="G858" s="79">
        <f t="shared" si="1803"/>
        <v>572</v>
      </c>
      <c r="H858" s="79">
        <v>572</v>
      </c>
      <c r="I858" s="79">
        <v>0</v>
      </c>
      <c r="J858" s="79">
        <v>0</v>
      </c>
      <c r="K858" s="43">
        <f t="shared" si="1688"/>
        <v>1</v>
      </c>
      <c r="L858" s="38">
        <f t="shared" si="1804"/>
        <v>572</v>
      </c>
      <c r="M858" s="38">
        <v>572</v>
      </c>
      <c r="N858" s="38">
        <v>0</v>
      </c>
      <c r="O858" s="38">
        <v>0</v>
      </c>
      <c r="P858" s="43">
        <f t="shared" si="1692"/>
        <v>1</v>
      </c>
      <c r="Q858" s="57"/>
    </row>
    <row r="859" spans="1:17" s="1" customFormat="1" ht="131.25" x14ac:dyDescent="0.25">
      <c r="A859" s="69" t="s">
        <v>1365</v>
      </c>
      <c r="B859" s="55" t="s">
        <v>886</v>
      </c>
      <c r="C859" s="38">
        <f t="shared" si="1802"/>
        <v>1000</v>
      </c>
      <c r="D859" s="38">
        <v>1000</v>
      </c>
      <c r="E859" s="38">
        <v>0</v>
      </c>
      <c r="F859" s="38">
        <v>0</v>
      </c>
      <c r="G859" s="79">
        <f t="shared" si="1803"/>
        <v>996</v>
      </c>
      <c r="H859" s="79">
        <v>996</v>
      </c>
      <c r="I859" s="79">
        <v>0</v>
      </c>
      <c r="J859" s="79">
        <v>0</v>
      </c>
      <c r="K859" s="43">
        <f t="shared" si="1688"/>
        <v>0.996</v>
      </c>
      <c r="L859" s="38">
        <f t="shared" si="1804"/>
        <v>996</v>
      </c>
      <c r="M859" s="38">
        <v>996</v>
      </c>
      <c r="N859" s="38">
        <v>0</v>
      </c>
      <c r="O859" s="38">
        <v>0</v>
      </c>
      <c r="P859" s="43">
        <f t="shared" si="1692"/>
        <v>0.996</v>
      </c>
      <c r="Q859" s="57"/>
    </row>
    <row r="860" spans="1:17" s="1" customFormat="1" ht="105" x14ac:dyDescent="0.25">
      <c r="A860" s="69" t="s">
        <v>1366</v>
      </c>
      <c r="B860" s="55" t="s">
        <v>887</v>
      </c>
      <c r="C860" s="38">
        <f t="shared" si="1802"/>
        <v>2305</v>
      </c>
      <c r="D860" s="38">
        <v>2305</v>
      </c>
      <c r="E860" s="38">
        <v>0</v>
      </c>
      <c r="F860" s="38">
        <v>0</v>
      </c>
      <c r="G860" s="79">
        <f t="shared" si="1803"/>
        <v>2224.6999999999998</v>
      </c>
      <c r="H860" s="79">
        <v>2224.6999999999998</v>
      </c>
      <c r="I860" s="79">
        <v>0</v>
      </c>
      <c r="J860" s="79">
        <v>0</v>
      </c>
      <c r="K860" s="43">
        <f t="shared" si="1688"/>
        <v>0.96516268980477216</v>
      </c>
      <c r="L860" s="38">
        <f t="shared" si="1804"/>
        <v>2224.6999999999998</v>
      </c>
      <c r="M860" s="38">
        <v>2224.6999999999998</v>
      </c>
      <c r="N860" s="38">
        <v>0</v>
      </c>
      <c r="O860" s="38">
        <v>0</v>
      </c>
      <c r="P860" s="43">
        <f t="shared" si="1692"/>
        <v>0.96516268980477216</v>
      </c>
      <c r="Q860" s="57" t="s">
        <v>981</v>
      </c>
    </row>
    <row r="861" spans="1:17" s="1" customFormat="1" ht="105" x14ac:dyDescent="0.25">
      <c r="A861" s="69" t="s">
        <v>1367</v>
      </c>
      <c r="B861" s="55" t="s">
        <v>888</v>
      </c>
      <c r="C861" s="38">
        <f t="shared" si="1802"/>
        <v>1496.7</v>
      </c>
      <c r="D861" s="38">
        <v>1496.7</v>
      </c>
      <c r="E861" s="38">
        <v>0</v>
      </c>
      <c r="F861" s="38">
        <v>0</v>
      </c>
      <c r="G861" s="79">
        <f t="shared" si="1803"/>
        <v>1100.9000000000001</v>
      </c>
      <c r="H861" s="79">
        <v>1100.9000000000001</v>
      </c>
      <c r="I861" s="79">
        <v>0</v>
      </c>
      <c r="J861" s="79">
        <v>0</v>
      </c>
      <c r="K861" s="43">
        <f t="shared" si="1688"/>
        <v>0.73555154673615286</v>
      </c>
      <c r="L861" s="38">
        <f t="shared" si="1804"/>
        <v>1100.9000000000001</v>
      </c>
      <c r="M861" s="38">
        <v>1100.9000000000001</v>
      </c>
      <c r="N861" s="38">
        <v>0</v>
      </c>
      <c r="O861" s="38">
        <v>0</v>
      </c>
      <c r="P861" s="43">
        <f t="shared" si="1692"/>
        <v>0.73555154673615286</v>
      </c>
      <c r="Q861" s="57" t="s">
        <v>980</v>
      </c>
    </row>
    <row r="862" spans="1:17" s="1" customFormat="1" ht="105" x14ac:dyDescent="0.25">
      <c r="A862" s="69" t="s">
        <v>1368</v>
      </c>
      <c r="B862" s="55" t="s">
        <v>889</v>
      </c>
      <c r="C862" s="38">
        <f t="shared" si="1802"/>
        <v>681.1</v>
      </c>
      <c r="D862" s="38">
        <v>681.1</v>
      </c>
      <c r="E862" s="38">
        <v>0</v>
      </c>
      <c r="F862" s="38">
        <v>0</v>
      </c>
      <c r="G862" s="79">
        <f t="shared" si="1803"/>
        <v>681.1</v>
      </c>
      <c r="H862" s="79">
        <v>681.1</v>
      </c>
      <c r="I862" s="79">
        <v>0</v>
      </c>
      <c r="J862" s="79">
        <v>0</v>
      </c>
      <c r="K862" s="43">
        <f t="shared" si="1688"/>
        <v>1</v>
      </c>
      <c r="L862" s="38">
        <f t="shared" si="1804"/>
        <v>681.1</v>
      </c>
      <c r="M862" s="38">
        <v>681.1</v>
      </c>
      <c r="N862" s="38">
        <v>0</v>
      </c>
      <c r="O862" s="38">
        <v>0</v>
      </c>
      <c r="P862" s="43">
        <f t="shared" si="1692"/>
        <v>1</v>
      </c>
      <c r="Q862" s="57"/>
    </row>
    <row r="863" spans="1:17" s="1" customFormat="1" ht="157.5" x14ac:dyDescent="0.25">
      <c r="A863" s="69" t="s">
        <v>1369</v>
      </c>
      <c r="B863" s="55" t="s">
        <v>890</v>
      </c>
      <c r="C863" s="38">
        <f t="shared" si="1802"/>
        <v>0</v>
      </c>
      <c r="D863" s="38">
        <v>0</v>
      </c>
      <c r="E863" s="38">
        <v>0</v>
      </c>
      <c r="F863" s="38">
        <v>0</v>
      </c>
      <c r="G863" s="79">
        <f t="shared" si="1803"/>
        <v>0</v>
      </c>
      <c r="H863" s="79">
        <v>0</v>
      </c>
      <c r="I863" s="79">
        <v>0</v>
      </c>
      <c r="J863" s="79">
        <v>0</v>
      </c>
      <c r="K863" s="43" t="s">
        <v>33</v>
      </c>
      <c r="L863" s="38">
        <f t="shared" si="1804"/>
        <v>0</v>
      </c>
      <c r="M863" s="38">
        <v>0</v>
      </c>
      <c r="N863" s="38">
        <v>0</v>
      </c>
      <c r="O863" s="38">
        <v>0</v>
      </c>
      <c r="P863" s="43" t="s">
        <v>33</v>
      </c>
      <c r="Q863" s="57" t="s">
        <v>979</v>
      </c>
    </row>
    <row r="864" spans="1:17" s="1" customFormat="1" ht="78.75" x14ac:dyDescent="0.25">
      <c r="A864" s="69" t="s">
        <v>1370</v>
      </c>
      <c r="B864" s="55" t="s">
        <v>891</v>
      </c>
      <c r="C864" s="38">
        <f t="shared" si="1802"/>
        <v>4876</v>
      </c>
      <c r="D864" s="38">
        <v>4876</v>
      </c>
      <c r="E864" s="38">
        <v>0</v>
      </c>
      <c r="F864" s="38">
        <v>0</v>
      </c>
      <c r="G864" s="79">
        <f t="shared" si="1803"/>
        <v>3245</v>
      </c>
      <c r="H864" s="79">
        <v>3245</v>
      </c>
      <c r="I864" s="79">
        <v>0</v>
      </c>
      <c r="J864" s="79">
        <v>0</v>
      </c>
      <c r="K864" s="43">
        <f t="shared" si="1688"/>
        <v>0.66550451189499593</v>
      </c>
      <c r="L864" s="38">
        <f t="shared" si="1804"/>
        <v>3245</v>
      </c>
      <c r="M864" s="38">
        <v>3245</v>
      </c>
      <c r="N864" s="38">
        <v>0</v>
      </c>
      <c r="O864" s="38">
        <v>0</v>
      </c>
      <c r="P864" s="43">
        <f t="shared" si="1692"/>
        <v>0.66550451189499593</v>
      </c>
      <c r="Q864" s="57" t="s">
        <v>978</v>
      </c>
    </row>
    <row r="865" spans="1:17" s="1" customFormat="1" ht="131.25" x14ac:dyDescent="0.25">
      <c r="A865" s="69" t="s">
        <v>1371</v>
      </c>
      <c r="B865" s="55" t="s">
        <v>892</v>
      </c>
      <c r="C865" s="38">
        <f t="shared" si="1802"/>
        <v>721.4</v>
      </c>
      <c r="D865" s="38">
        <v>721.4</v>
      </c>
      <c r="E865" s="38">
        <v>0</v>
      </c>
      <c r="F865" s="38">
        <v>0</v>
      </c>
      <c r="G865" s="79">
        <f t="shared" si="1803"/>
        <v>545.5</v>
      </c>
      <c r="H865" s="79">
        <v>545.5</v>
      </c>
      <c r="I865" s="79">
        <v>0</v>
      </c>
      <c r="J865" s="79">
        <v>0</v>
      </c>
      <c r="K865" s="43">
        <f t="shared" si="1688"/>
        <v>0.75616856113113395</v>
      </c>
      <c r="L865" s="38">
        <f t="shared" si="1804"/>
        <v>545.5</v>
      </c>
      <c r="M865" s="38">
        <v>545.5</v>
      </c>
      <c r="N865" s="38">
        <v>0</v>
      </c>
      <c r="O865" s="38">
        <v>0</v>
      </c>
      <c r="P865" s="43">
        <f t="shared" si="1692"/>
        <v>0.75616856113113395</v>
      </c>
      <c r="Q865" s="57" t="s">
        <v>977</v>
      </c>
    </row>
    <row r="866" spans="1:17" s="1" customFormat="1" ht="78.75" x14ac:dyDescent="0.25">
      <c r="A866" s="69" t="s">
        <v>1381</v>
      </c>
      <c r="B866" s="55" t="s">
        <v>893</v>
      </c>
      <c r="C866" s="38">
        <f t="shared" si="1802"/>
        <v>4279</v>
      </c>
      <c r="D866" s="38">
        <v>4279</v>
      </c>
      <c r="E866" s="38">
        <v>0</v>
      </c>
      <c r="F866" s="38">
        <v>0</v>
      </c>
      <c r="G866" s="79">
        <f t="shared" si="1803"/>
        <v>4022.7</v>
      </c>
      <c r="H866" s="79">
        <v>4022.7</v>
      </c>
      <c r="I866" s="79">
        <v>0</v>
      </c>
      <c r="J866" s="79">
        <v>0</v>
      </c>
      <c r="K866" s="43">
        <f t="shared" si="1688"/>
        <v>0.94010282776349607</v>
      </c>
      <c r="L866" s="38">
        <f t="shared" si="1804"/>
        <v>4022.7</v>
      </c>
      <c r="M866" s="38">
        <v>4022.7</v>
      </c>
      <c r="N866" s="38">
        <v>0</v>
      </c>
      <c r="O866" s="38">
        <v>0</v>
      </c>
      <c r="P866" s="43">
        <f t="shared" si="1692"/>
        <v>0.94010282776349607</v>
      </c>
      <c r="Q866" s="57" t="s">
        <v>976</v>
      </c>
    </row>
    <row r="867" spans="1:17" s="1" customFormat="1" ht="131.25" x14ac:dyDescent="0.25">
      <c r="A867" s="69" t="s">
        <v>1372</v>
      </c>
      <c r="B867" s="55" t="s">
        <v>894</v>
      </c>
      <c r="C867" s="38">
        <f t="shared" si="1802"/>
        <v>135</v>
      </c>
      <c r="D867" s="38">
        <v>135</v>
      </c>
      <c r="E867" s="38">
        <v>0</v>
      </c>
      <c r="F867" s="38">
        <v>0</v>
      </c>
      <c r="G867" s="79">
        <f t="shared" si="1803"/>
        <v>0</v>
      </c>
      <c r="H867" s="79">
        <v>0</v>
      </c>
      <c r="I867" s="79">
        <v>0</v>
      </c>
      <c r="J867" s="79">
        <v>0</v>
      </c>
      <c r="K867" s="43">
        <f t="shared" si="1688"/>
        <v>0</v>
      </c>
      <c r="L867" s="38">
        <f t="shared" si="1804"/>
        <v>0</v>
      </c>
      <c r="M867" s="38">
        <v>0</v>
      </c>
      <c r="N867" s="38">
        <v>0</v>
      </c>
      <c r="O867" s="38">
        <v>0</v>
      </c>
      <c r="P867" s="43">
        <f t="shared" si="1692"/>
        <v>0</v>
      </c>
      <c r="Q867" s="57" t="s">
        <v>975</v>
      </c>
    </row>
    <row r="868" spans="1:17" s="1" customFormat="1" ht="144" customHeight="1" x14ac:dyDescent="0.25">
      <c r="A868" s="69" t="s">
        <v>1373</v>
      </c>
      <c r="B868" s="55" t="s">
        <v>895</v>
      </c>
      <c r="C868" s="38">
        <f>D868+E868+F868</f>
        <v>1994.6</v>
      </c>
      <c r="D868" s="38">
        <v>1994.6</v>
      </c>
      <c r="E868" s="38">
        <v>0</v>
      </c>
      <c r="F868" s="38">
        <v>0</v>
      </c>
      <c r="G868" s="79">
        <f t="shared" si="1803"/>
        <v>0</v>
      </c>
      <c r="H868" s="79">
        <v>0</v>
      </c>
      <c r="I868" s="79">
        <v>0</v>
      </c>
      <c r="J868" s="79">
        <v>0</v>
      </c>
      <c r="K868" s="43">
        <f t="shared" si="1688"/>
        <v>0</v>
      </c>
      <c r="L868" s="38">
        <f t="shared" si="1804"/>
        <v>0</v>
      </c>
      <c r="M868" s="38">
        <v>0</v>
      </c>
      <c r="N868" s="38">
        <v>0</v>
      </c>
      <c r="O868" s="38">
        <v>0</v>
      </c>
      <c r="P868" s="43">
        <f t="shared" si="1692"/>
        <v>0</v>
      </c>
      <c r="Q868" s="57" t="s">
        <v>974</v>
      </c>
    </row>
    <row r="869" spans="1:17" s="1" customFormat="1" ht="131.25" x14ac:dyDescent="0.25">
      <c r="A869" s="69" t="s">
        <v>1374</v>
      </c>
      <c r="B869" s="55" t="s">
        <v>896</v>
      </c>
      <c r="C869" s="38">
        <f t="shared" ref="C869" si="1805">D869+E869+F869</f>
        <v>510</v>
      </c>
      <c r="D869" s="38">
        <v>510</v>
      </c>
      <c r="E869" s="38">
        <v>0</v>
      </c>
      <c r="F869" s="38">
        <v>0</v>
      </c>
      <c r="G869" s="79">
        <f t="shared" ref="G869" si="1806">H869+I869+J869</f>
        <v>480</v>
      </c>
      <c r="H869" s="79">
        <v>480</v>
      </c>
      <c r="I869" s="79">
        <v>0</v>
      </c>
      <c r="J869" s="79">
        <v>0</v>
      </c>
      <c r="K869" s="43">
        <f t="shared" si="1688"/>
        <v>0.94117647058823528</v>
      </c>
      <c r="L869" s="38">
        <f t="shared" si="1804"/>
        <v>480</v>
      </c>
      <c r="M869" s="38">
        <v>480</v>
      </c>
      <c r="N869" s="38">
        <v>0</v>
      </c>
      <c r="O869" s="38">
        <v>0</v>
      </c>
      <c r="P869" s="43">
        <f t="shared" si="1692"/>
        <v>0.94117647058823528</v>
      </c>
      <c r="Q869" s="57" t="s">
        <v>973</v>
      </c>
    </row>
    <row r="870" spans="1:17" s="1" customFormat="1" ht="55.5" x14ac:dyDescent="0.25">
      <c r="A870" s="69" t="s">
        <v>1061</v>
      </c>
      <c r="B870" s="53" t="s">
        <v>897</v>
      </c>
      <c r="C870" s="38">
        <f t="shared" ref="C870" si="1807">D870+E870+F870</f>
        <v>0</v>
      </c>
      <c r="D870" s="38">
        <v>0</v>
      </c>
      <c r="E870" s="38">
        <v>0</v>
      </c>
      <c r="F870" s="38">
        <v>0</v>
      </c>
      <c r="G870" s="79">
        <f t="shared" ref="G870" si="1808">H870+I870+J870</f>
        <v>0</v>
      </c>
      <c r="H870" s="79">
        <v>0</v>
      </c>
      <c r="I870" s="79">
        <v>0</v>
      </c>
      <c r="J870" s="79">
        <v>0</v>
      </c>
      <c r="K870" s="43" t="s">
        <v>33</v>
      </c>
      <c r="L870" s="38">
        <f t="shared" si="1804"/>
        <v>0</v>
      </c>
      <c r="M870" s="38">
        <v>0</v>
      </c>
      <c r="N870" s="38">
        <v>0</v>
      </c>
      <c r="O870" s="38">
        <v>0</v>
      </c>
      <c r="P870" s="43" t="s">
        <v>33</v>
      </c>
      <c r="Q870" s="56" t="s">
        <v>972</v>
      </c>
    </row>
    <row r="871" spans="1:17" s="1" customFormat="1" ht="108" x14ac:dyDescent="0.25">
      <c r="A871" s="69" t="s">
        <v>1142</v>
      </c>
      <c r="B871" s="46" t="s">
        <v>898</v>
      </c>
      <c r="C871" s="40">
        <f>C872+C875</f>
        <v>3685.35</v>
      </c>
      <c r="D871" s="40">
        <f t="shared" ref="D871:L871" si="1809">D872+D875</f>
        <v>578.1</v>
      </c>
      <c r="E871" s="40">
        <f t="shared" si="1809"/>
        <v>3107.25</v>
      </c>
      <c r="F871" s="40">
        <f t="shared" si="1809"/>
        <v>0</v>
      </c>
      <c r="G871" s="76">
        <f t="shared" si="1809"/>
        <v>896.09999999999991</v>
      </c>
      <c r="H871" s="76">
        <f t="shared" si="1809"/>
        <v>44.8</v>
      </c>
      <c r="I871" s="76">
        <f t="shared" si="1809"/>
        <v>851.3</v>
      </c>
      <c r="J871" s="76">
        <f t="shared" si="1809"/>
        <v>0</v>
      </c>
      <c r="K871" s="43">
        <f t="shared" si="1688"/>
        <v>0.24315193943587446</v>
      </c>
      <c r="L871" s="40">
        <f t="shared" si="1809"/>
        <v>2677.3</v>
      </c>
      <c r="M871" s="40">
        <f t="shared" ref="M871" si="1810">M872+M875</f>
        <v>44.8</v>
      </c>
      <c r="N871" s="40">
        <f t="shared" ref="N871" si="1811">N872+N875</f>
        <v>2632.5</v>
      </c>
      <c r="O871" s="40">
        <f t="shared" ref="O871" si="1812">O872+O875</f>
        <v>0</v>
      </c>
      <c r="P871" s="43">
        <f t="shared" si="1692"/>
        <v>0.72647102717516665</v>
      </c>
      <c r="Q871" s="34"/>
    </row>
    <row r="872" spans="1:17" s="1" customFormat="1" ht="81" x14ac:dyDescent="0.25">
      <c r="A872" s="69" t="s">
        <v>1136</v>
      </c>
      <c r="B872" s="46" t="s">
        <v>899</v>
      </c>
      <c r="C872" s="40">
        <f>C873+C874</f>
        <v>1781.2</v>
      </c>
      <c r="D872" s="40">
        <f t="shared" ref="D872:L872" si="1813">D873+D874</f>
        <v>0</v>
      </c>
      <c r="E872" s="40">
        <f t="shared" si="1813"/>
        <v>1781.2</v>
      </c>
      <c r="F872" s="40">
        <f t="shared" si="1813"/>
        <v>0</v>
      </c>
      <c r="G872" s="76">
        <f t="shared" si="1813"/>
        <v>0</v>
      </c>
      <c r="H872" s="76">
        <f t="shared" si="1813"/>
        <v>0</v>
      </c>
      <c r="I872" s="76">
        <f t="shared" si="1813"/>
        <v>0</v>
      </c>
      <c r="J872" s="76">
        <f t="shared" si="1813"/>
        <v>0</v>
      </c>
      <c r="K872" s="43">
        <f t="shared" si="1688"/>
        <v>0</v>
      </c>
      <c r="L872" s="40">
        <f t="shared" si="1813"/>
        <v>1781.2</v>
      </c>
      <c r="M872" s="40">
        <f t="shared" ref="M872" si="1814">M873+M874</f>
        <v>0</v>
      </c>
      <c r="N872" s="40">
        <f t="shared" ref="N872" si="1815">N873+N874</f>
        <v>1781.2</v>
      </c>
      <c r="O872" s="40">
        <f t="shared" ref="O872" si="1816">O873+O874</f>
        <v>0</v>
      </c>
      <c r="P872" s="43">
        <f t="shared" si="1692"/>
        <v>1</v>
      </c>
      <c r="Q872" s="34"/>
    </row>
    <row r="873" spans="1:17" s="1" customFormat="1" ht="183.75" x14ac:dyDescent="0.25">
      <c r="A873" s="69" t="s">
        <v>1030</v>
      </c>
      <c r="B873" s="53" t="s">
        <v>900</v>
      </c>
      <c r="C873" s="38">
        <f t="shared" ref="C873" si="1817">D873+E873+F873</f>
        <v>0</v>
      </c>
      <c r="D873" s="38">
        <v>0</v>
      </c>
      <c r="E873" s="38">
        <v>0</v>
      </c>
      <c r="F873" s="38">
        <v>0</v>
      </c>
      <c r="G873" s="79">
        <f t="shared" ref="G873" si="1818">H873+I873+J873</f>
        <v>0</v>
      </c>
      <c r="H873" s="79">
        <v>0</v>
      </c>
      <c r="I873" s="79">
        <v>0</v>
      </c>
      <c r="J873" s="79">
        <v>0</v>
      </c>
      <c r="K873" s="43" t="s">
        <v>33</v>
      </c>
      <c r="L873" s="38">
        <f t="shared" ref="L873" si="1819">M873+N873+O873</f>
        <v>0</v>
      </c>
      <c r="M873" s="38">
        <v>0</v>
      </c>
      <c r="N873" s="38">
        <v>0</v>
      </c>
      <c r="O873" s="38">
        <v>0</v>
      </c>
      <c r="P873" s="43" t="s">
        <v>33</v>
      </c>
      <c r="Q873" s="56" t="s">
        <v>971</v>
      </c>
    </row>
    <row r="874" spans="1:17" s="1" customFormat="1" ht="111" x14ac:dyDescent="0.25">
      <c r="A874" s="69" t="s">
        <v>1032</v>
      </c>
      <c r="B874" s="53" t="s">
        <v>901</v>
      </c>
      <c r="C874" s="38">
        <f t="shared" ref="C874" si="1820">D874+E874+F874</f>
        <v>1781.2</v>
      </c>
      <c r="D874" s="38">
        <v>0</v>
      </c>
      <c r="E874" s="38">
        <v>1781.2</v>
      </c>
      <c r="F874" s="38">
        <v>0</v>
      </c>
      <c r="G874" s="79">
        <f t="shared" ref="G874" si="1821">H874+I874+J874</f>
        <v>0</v>
      </c>
      <c r="H874" s="79">
        <v>0</v>
      </c>
      <c r="I874" s="79">
        <v>0</v>
      </c>
      <c r="J874" s="79">
        <v>0</v>
      </c>
      <c r="K874" s="43">
        <f t="shared" si="1688"/>
        <v>0</v>
      </c>
      <c r="L874" s="38">
        <f t="shared" ref="L874" si="1822">M874+N874+O874</f>
        <v>1781.2</v>
      </c>
      <c r="M874" s="38">
        <v>0</v>
      </c>
      <c r="N874" s="38">
        <v>1781.2</v>
      </c>
      <c r="O874" s="38">
        <v>0</v>
      </c>
      <c r="P874" s="43">
        <f t="shared" si="1692"/>
        <v>1</v>
      </c>
      <c r="Q874" s="56" t="s">
        <v>970</v>
      </c>
    </row>
    <row r="875" spans="1:17" s="1" customFormat="1" ht="135" x14ac:dyDescent="0.25">
      <c r="A875" s="69" t="s">
        <v>1034</v>
      </c>
      <c r="B875" s="46" t="s">
        <v>902</v>
      </c>
      <c r="C875" s="40">
        <f>C876+C877</f>
        <v>1904.1499999999999</v>
      </c>
      <c r="D875" s="40">
        <f t="shared" ref="D875:L875" si="1823">D876+D877</f>
        <v>578.1</v>
      </c>
      <c r="E875" s="40">
        <f t="shared" si="1823"/>
        <v>1326.05</v>
      </c>
      <c r="F875" s="40">
        <f t="shared" si="1823"/>
        <v>0</v>
      </c>
      <c r="G875" s="76">
        <f t="shared" si="1823"/>
        <v>896.09999999999991</v>
      </c>
      <c r="H875" s="76">
        <f t="shared" si="1823"/>
        <v>44.8</v>
      </c>
      <c r="I875" s="76">
        <f t="shared" si="1823"/>
        <v>851.3</v>
      </c>
      <c r="J875" s="76">
        <f t="shared" si="1823"/>
        <v>0</v>
      </c>
      <c r="K875" s="43">
        <f t="shared" si="1688"/>
        <v>0.47060368143266024</v>
      </c>
      <c r="L875" s="40">
        <f t="shared" si="1823"/>
        <v>896.09999999999991</v>
      </c>
      <c r="M875" s="40">
        <f t="shared" ref="M875" si="1824">M876+M877</f>
        <v>44.8</v>
      </c>
      <c r="N875" s="40">
        <f t="shared" ref="N875" si="1825">N876+N877</f>
        <v>851.3</v>
      </c>
      <c r="O875" s="40">
        <f t="shared" ref="O875" si="1826">O876+O877</f>
        <v>0</v>
      </c>
      <c r="P875" s="43">
        <f t="shared" si="1692"/>
        <v>0.47060368143266024</v>
      </c>
      <c r="Q875" s="34"/>
    </row>
    <row r="876" spans="1:17" s="1" customFormat="1" ht="166.5" x14ac:dyDescent="0.25">
      <c r="A876" s="69" t="s">
        <v>1037</v>
      </c>
      <c r="B876" s="53" t="s">
        <v>903</v>
      </c>
      <c r="C876" s="38">
        <f t="shared" ref="C876" si="1827">D876+E876+F876</f>
        <v>1395.85</v>
      </c>
      <c r="D876" s="38">
        <v>69.8</v>
      </c>
      <c r="E876" s="38">
        <v>1326.05</v>
      </c>
      <c r="F876" s="38">
        <v>0</v>
      </c>
      <c r="G876" s="79">
        <f t="shared" ref="G876" si="1828">H876+I876+J876</f>
        <v>896.09999999999991</v>
      </c>
      <c r="H876" s="79">
        <v>44.8</v>
      </c>
      <c r="I876" s="79">
        <v>851.3</v>
      </c>
      <c r="J876" s="79">
        <v>0</v>
      </c>
      <c r="K876" s="43">
        <f t="shared" si="1688"/>
        <v>0.64197442418597983</v>
      </c>
      <c r="L876" s="38">
        <f t="shared" ref="L876" si="1829">M876+N876+O876</f>
        <v>896.09999999999991</v>
      </c>
      <c r="M876" s="38">
        <v>44.8</v>
      </c>
      <c r="N876" s="38">
        <v>851.3</v>
      </c>
      <c r="O876" s="38">
        <v>0</v>
      </c>
      <c r="P876" s="43">
        <f t="shared" si="1692"/>
        <v>0.64197442418597983</v>
      </c>
      <c r="Q876" s="56" t="s">
        <v>969</v>
      </c>
    </row>
    <row r="877" spans="1:17" s="1" customFormat="1" ht="111" x14ac:dyDescent="0.25">
      <c r="A877" s="69" t="s">
        <v>1344</v>
      </c>
      <c r="B877" s="53" t="s">
        <v>904</v>
      </c>
      <c r="C877" s="38">
        <f t="shared" ref="C877" si="1830">D877+E877+F877</f>
        <v>508.3</v>
      </c>
      <c r="D877" s="38">
        <v>508.3</v>
      </c>
      <c r="E877" s="38">
        <v>0</v>
      </c>
      <c r="F877" s="38">
        <v>0</v>
      </c>
      <c r="G877" s="79">
        <f t="shared" ref="G877" si="1831">H877+I877+J877</f>
        <v>0</v>
      </c>
      <c r="H877" s="79">
        <v>0</v>
      </c>
      <c r="I877" s="79">
        <v>0</v>
      </c>
      <c r="J877" s="79">
        <v>0</v>
      </c>
      <c r="K877" s="43">
        <f t="shared" si="1688"/>
        <v>0</v>
      </c>
      <c r="L877" s="38">
        <f t="shared" ref="L877" si="1832">M877+N877+O877</f>
        <v>0</v>
      </c>
      <c r="M877" s="38">
        <v>0</v>
      </c>
      <c r="N877" s="38">
        <v>0</v>
      </c>
      <c r="O877" s="38">
        <v>0</v>
      </c>
      <c r="P877" s="43">
        <f t="shared" si="1692"/>
        <v>0</v>
      </c>
      <c r="Q877" s="56" t="s">
        <v>968</v>
      </c>
    </row>
    <row r="878" spans="1:17" s="1" customFormat="1" ht="124.5" customHeight="1" x14ac:dyDescent="0.25">
      <c r="A878" s="52" t="s">
        <v>51</v>
      </c>
      <c r="B878" s="58" t="s">
        <v>68</v>
      </c>
      <c r="C878" s="35">
        <f>C879+C908+C912</f>
        <v>1719490.62</v>
      </c>
      <c r="D878" s="35">
        <f t="shared" ref="D878:L878" si="1833">D879+D908+D912</f>
        <v>747184.9800000001</v>
      </c>
      <c r="E878" s="35">
        <f t="shared" si="1833"/>
        <v>972305.6399999999</v>
      </c>
      <c r="F878" s="35">
        <f t="shared" si="1833"/>
        <v>0</v>
      </c>
      <c r="G878" s="35">
        <f t="shared" si="1833"/>
        <v>1600945.51</v>
      </c>
      <c r="H878" s="35">
        <f t="shared" si="1833"/>
        <v>575531.16000000015</v>
      </c>
      <c r="I878" s="35">
        <f t="shared" si="1833"/>
        <v>1025414.35</v>
      </c>
      <c r="J878" s="35">
        <f t="shared" si="1833"/>
        <v>0</v>
      </c>
      <c r="K878" s="42">
        <f t="shared" si="7"/>
        <v>0.93105800716726206</v>
      </c>
      <c r="L878" s="35">
        <f t="shared" si="1833"/>
        <v>1517978.82</v>
      </c>
      <c r="M878" s="35">
        <f t="shared" ref="M878" si="1834">M879+M908+M912</f>
        <v>611979.57000000018</v>
      </c>
      <c r="N878" s="35">
        <f t="shared" ref="N878" si="1835">N879+N908+N912</f>
        <v>905999.25</v>
      </c>
      <c r="O878" s="35">
        <f t="shared" ref="O878" si="1836">O879+O908+O912</f>
        <v>0</v>
      </c>
      <c r="P878" s="42">
        <f t="shared" si="3"/>
        <v>0.8828072699809203</v>
      </c>
      <c r="Q878" s="4"/>
    </row>
    <row r="879" spans="1:17" s="1" customFormat="1" ht="54" x14ac:dyDescent="0.25">
      <c r="A879" s="69" t="s">
        <v>1142</v>
      </c>
      <c r="B879" s="46" t="s">
        <v>905</v>
      </c>
      <c r="C879" s="40">
        <f>C880+C888+C890+C899+C905</f>
        <v>1682886.25</v>
      </c>
      <c r="D879" s="40">
        <f t="shared" ref="D879:L879" si="1837">D880+D888+D890+D899+D905</f>
        <v>710580.6100000001</v>
      </c>
      <c r="E879" s="40">
        <f t="shared" si="1837"/>
        <v>972305.6399999999</v>
      </c>
      <c r="F879" s="40">
        <f t="shared" si="1837"/>
        <v>0</v>
      </c>
      <c r="G879" s="76">
        <f t="shared" si="1837"/>
        <v>1564548.15</v>
      </c>
      <c r="H879" s="76">
        <f t="shared" si="1837"/>
        <v>539133.80000000005</v>
      </c>
      <c r="I879" s="76">
        <f t="shared" si="1837"/>
        <v>1025414.35</v>
      </c>
      <c r="J879" s="76">
        <f t="shared" si="1837"/>
        <v>0</v>
      </c>
      <c r="K879" s="43">
        <f t="shared" si="7"/>
        <v>0.92968146242801608</v>
      </c>
      <c r="L879" s="40">
        <f t="shared" si="1837"/>
        <v>1481581.46</v>
      </c>
      <c r="M879" s="40">
        <f t="shared" ref="M879" si="1838">M880+M888+M890+M899+M905</f>
        <v>575582.21000000008</v>
      </c>
      <c r="N879" s="40">
        <f t="shared" ref="N879" si="1839">N880+N888+N890+N899+N905</f>
        <v>905999.25</v>
      </c>
      <c r="O879" s="40">
        <f t="shared" ref="O879" si="1840">O880+O888+O890+O899+O905</f>
        <v>0</v>
      </c>
      <c r="P879" s="43">
        <f t="shared" si="3"/>
        <v>0.88038122600383717</v>
      </c>
      <c r="Q879" s="34"/>
    </row>
    <row r="880" spans="1:17" s="1" customFormat="1" ht="81" x14ac:dyDescent="0.25">
      <c r="A880" s="69" t="s">
        <v>1136</v>
      </c>
      <c r="B880" s="46" t="s">
        <v>964</v>
      </c>
      <c r="C880" s="40">
        <f>C881</f>
        <v>24221.42</v>
      </c>
      <c r="D880" s="40">
        <f t="shared" ref="D880:J880" si="1841">D881</f>
        <v>18796.72</v>
      </c>
      <c r="E880" s="40">
        <f t="shared" si="1841"/>
        <v>5424.7</v>
      </c>
      <c r="F880" s="40">
        <f t="shared" si="1841"/>
        <v>0</v>
      </c>
      <c r="G880" s="76">
        <f t="shared" si="1841"/>
        <v>5709.4400000000005</v>
      </c>
      <c r="H880" s="76">
        <f t="shared" si="1841"/>
        <v>285.47000000000003</v>
      </c>
      <c r="I880" s="76">
        <f t="shared" si="1841"/>
        <v>5423.97</v>
      </c>
      <c r="J880" s="76">
        <f t="shared" si="1841"/>
        <v>0</v>
      </c>
      <c r="K880" s="43">
        <f t="shared" si="7"/>
        <v>0.23571863251617786</v>
      </c>
      <c r="L880" s="40">
        <f t="shared" ref="L880" si="1842">L881</f>
        <v>5709.4400000000005</v>
      </c>
      <c r="M880" s="40">
        <f t="shared" ref="M880" si="1843">M881</f>
        <v>285.47000000000003</v>
      </c>
      <c r="N880" s="40">
        <f t="shared" ref="N880" si="1844">N881</f>
        <v>5423.97</v>
      </c>
      <c r="O880" s="40">
        <f t="shared" ref="O880" si="1845">O881</f>
        <v>0</v>
      </c>
      <c r="P880" s="43">
        <f t="shared" si="3"/>
        <v>0.23571863251617786</v>
      </c>
      <c r="Q880" s="34"/>
    </row>
    <row r="881" spans="1:17" s="1" customFormat="1" ht="83.25" x14ac:dyDescent="0.25">
      <c r="A881" s="69" t="s">
        <v>1030</v>
      </c>
      <c r="B881" s="53" t="s">
        <v>906</v>
      </c>
      <c r="C881" s="40">
        <f>C882+C883+C884+C885+C886+C887</f>
        <v>24221.42</v>
      </c>
      <c r="D881" s="40">
        <f t="shared" ref="D881:L881" si="1846">D882+D883+D884+D885+D886+D887</f>
        <v>18796.72</v>
      </c>
      <c r="E881" s="40">
        <f t="shared" si="1846"/>
        <v>5424.7</v>
      </c>
      <c r="F881" s="40">
        <f t="shared" si="1846"/>
        <v>0</v>
      </c>
      <c r="G881" s="76">
        <f t="shared" si="1846"/>
        <v>5709.4400000000005</v>
      </c>
      <c r="H881" s="76">
        <f t="shared" si="1846"/>
        <v>285.47000000000003</v>
      </c>
      <c r="I881" s="76">
        <f t="shared" si="1846"/>
        <v>5423.97</v>
      </c>
      <c r="J881" s="76">
        <f t="shared" si="1846"/>
        <v>0</v>
      </c>
      <c r="K881" s="43">
        <f t="shared" ref="K881:K915" si="1847">G881/C881</f>
        <v>0.23571863251617786</v>
      </c>
      <c r="L881" s="40">
        <f t="shared" si="1846"/>
        <v>5709.4400000000005</v>
      </c>
      <c r="M881" s="40">
        <f t="shared" ref="M881" si="1848">M882+M883+M884+M885+M886+M887</f>
        <v>285.47000000000003</v>
      </c>
      <c r="N881" s="40">
        <f t="shared" ref="N881" si="1849">N882+N883+N884+N885+N886+N887</f>
        <v>5423.97</v>
      </c>
      <c r="O881" s="40">
        <f t="shared" ref="O881" si="1850">O882+O883+O884+O885+O886+O887</f>
        <v>0</v>
      </c>
      <c r="P881" s="43">
        <f t="shared" ref="P881:P915" si="1851">L881/C881</f>
        <v>0.23571863251617786</v>
      </c>
      <c r="Q881" s="34"/>
    </row>
    <row r="882" spans="1:17" s="1" customFormat="1" ht="111" x14ac:dyDescent="0.25">
      <c r="A882" s="69" t="s">
        <v>1145</v>
      </c>
      <c r="B882" s="54" t="s">
        <v>907</v>
      </c>
      <c r="C882" s="38">
        <f t="shared" ref="C882:C886" si="1852">D882+E882+F882</f>
        <v>1029.42</v>
      </c>
      <c r="D882" s="38">
        <v>354.72</v>
      </c>
      <c r="E882" s="38">
        <v>674.7</v>
      </c>
      <c r="F882" s="38">
        <v>0</v>
      </c>
      <c r="G882" s="79">
        <f t="shared" ref="G882:G886" si="1853">H882+I882+J882</f>
        <v>709.44</v>
      </c>
      <c r="H882" s="79">
        <v>35.47</v>
      </c>
      <c r="I882" s="79">
        <v>673.97</v>
      </c>
      <c r="J882" s="79">
        <v>0</v>
      </c>
      <c r="K882" s="43">
        <f t="shared" si="1847"/>
        <v>0.68916477239610652</v>
      </c>
      <c r="L882" s="38">
        <f t="shared" ref="L882:L886" si="1854">M882+N882+O882</f>
        <v>709.44</v>
      </c>
      <c r="M882" s="38">
        <v>35.47</v>
      </c>
      <c r="N882" s="38">
        <v>673.97</v>
      </c>
      <c r="O882" s="38">
        <v>0</v>
      </c>
      <c r="P882" s="43">
        <f t="shared" si="1851"/>
        <v>0.68916477239610652</v>
      </c>
      <c r="Q882" s="34"/>
    </row>
    <row r="883" spans="1:17" s="1" customFormat="1" ht="111" x14ac:dyDescent="0.25">
      <c r="A883" s="69" t="s">
        <v>1146</v>
      </c>
      <c r="B883" s="54" t="s">
        <v>908</v>
      </c>
      <c r="C883" s="38">
        <f t="shared" si="1852"/>
        <v>5000</v>
      </c>
      <c r="D883" s="38">
        <v>250</v>
      </c>
      <c r="E883" s="38">
        <v>4750</v>
      </c>
      <c r="F883" s="38">
        <v>0</v>
      </c>
      <c r="G883" s="79">
        <f t="shared" si="1853"/>
        <v>5000</v>
      </c>
      <c r="H883" s="79">
        <v>250</v>
      </c>
      <c r="I883" s="79">
        <v>4750</v>
      </c>
      <c r="J883" s="79">
        <v>0</v>
      </c>
      <c r="K883" s="43">
        <f t="shared" si="1847"/>
        <v>1</v>
      </c>
      <c r="L883" s="38">
        <f t="shared" si="1854"/>
        <v>5000</v>
      </c>
      <c r="M883" s="38">
        <v>250</v>
      </c>
      <c r="N883" s="38">
        <v>4750</v>
      </c>
      <c r="O883" s="38">
        <v>0</v>
      </c>
      <c r="P883" s="43">
        <f t="shared" si="1851"/>
        <v>1</v>
      </c>
      <c r="Q883" s="56" t="s">
        <v>967</v>
      </c>
    </row>
    <row r="884" spans="1:17" s="1" customFormat="1" ht="111" x14ac:dyDescent="0.25">
      <c r="A884" s="69" t="s">
        <v>1147</v>
      </c>
      <c r="B884" s="54" t="s">
        <v>909</v>
      </c>
      <c r="C884" s="38">
        <f t="shared" si="1852"/>
        <v>3746</v>
      </c>
      <c r="D884" s="38">
        <v>3746</v>
      </c>
      <c r="E884" s="38">
        <v>0</v>
      </c>
      <c r="F884" s="38">
        <v>0</v>
      </c>
      <c r="G884" s="79">
        <f t="shared" si="1853"/>
        <v>0</v>
      </c>
      <c r="H884" s="79">
        <v>0</v>
      </c>
      <c r="I884" s="79">
        <v>0</v>
      </c>
      <c r="J884" s="79">
        <v>0</v>
      </c>
      <c r="K884" s="43">
        <f t="shared" si="1847"/>
        <v>0</v>
      </c>
      <c r="L884" s="38">
        <f t="shared" si="1854"/>
        <v>0</v>
      </c>
      <c r="M884" s="38">
        <v>0</v>
      </c>
      <c r="N884" s="38">
        <v>0</v>
      </c>
      <c r="O884" s="38">
        <v>0</v>
      </c>
      <c r="P884" s="43">
        <f t="shared" si="1851"/>
        <v>0</v>
      </c>
      <c r="Q884" s="56" t="s">
        <v>966</v>
      </c>
    </row>
    <row r="885" spans="1:17" s="1" customFormat="1" ht="210" x14ac:dyDescent="0.25">
      <c r="A885" s="69" t="s">
        <v>1148</v>
      </c>
      <c r="B885" s="54" t="s">
        <v>910</v>
      </c>
      <c r="C885" s="38">
        <f t="shared" si="1852"/>
        <v>6954</v>
      </c>
      <c r="D885" s="38">
        <v>6954</v>
      </c>
      <c r="E885" s="38">
        <v>0</v>
      </c>
      <c r="F885" s="38">
        <v>0</v>
      </c>
      <c r="G885" s="79">
        <f t="shared" si="1853"/>
        <v>0</v>
      </c>
      <c r="H885" s="79">
        <v>0</v>
      </c>
      <c r="I885" s="79">
        <v>0</v>
      </c>
      <c r="J885" s="79">
        <v>0</v>
      </c>
      <c r="K885" s="43">
        <f t="shared" si="1847"/>
        <v>0</v>
      </c>
      <c r="L885" s="38">
        <f t="shared" si="1854"/>
        <v>0</v>
      </c>
      <c r="M885" s="38">
        <v>0</v>
      </c>
      <c r="N885" s="38">
        <v>0</v>
      </c>
      <c r="O885" s="38">
        <v>0</v>
      </c>
      <c r="P885" s="43">
        <f t="shared" si="1851"/>
        <v>0</v>
      </c>
      <c r="Q885" s="56" t="s">
        <v>965</v>
      </c>
    </row>
    <row r="886" spans="1:17" s="1" customFormat="1" ht="83.25" x14ac:dyDescent="0.25">
      <c r="A886" s="69" t="s">
        <v>1149</v>
      </c>
      <c r="B886" s="54" t="s">
        <v>911</v>
      </c>
      <c r="C886" s="38">
        <f t="shared" si="1852"/>
        <v>3746</v>
      </c>
      <c r="D886" s="38">
        <v>3746</v>
      </c>
      <c r="E886" s="38">
        <v>0</v>
      </c>
      <c r="F886" s="38">
        <v>0</v>
      </c>
      <c r="G886" s="79">
        <f t="shared" si="1853"/>
        <v>0</v>
      </c>
      <c r="H886" s="79">
        <v>0</v>
      </c>
      <c r="I886" s="79">
        <v>0</v>
      </c>
      <c r="J886" s="79">
        <v>0</v>
      </c>
      <c r="K886" s="43">
        <f t="shared" si="1847"/>
        <v>0</v>
      </c>
      <c r="L886" s="38">
        <f t="shared" si="1854"/>
        <v>0</v>
      </c>
      <c r="M886" s="38">
        <v>0</v>
      </c>
      <c r="N886" s="38">
        <v>0</v>
      </c>
      <c r="O886" s="38">
        <v>0</v>
      </c>
      <c r="P886" s="43">
        <f t="shared" si="1851"/>
        <v>0</v>
      </c>
      <c r="Q886" s="56" t="s">
        <v>966</v>
      </c>
    </row>
    <row r="887" spans="1:17" s="1" customFormat="1" ht="210" x14ac:dyDescent="0.25">
      <c r="A887" s="69" t="s">
        <v>1375</v>
      </c>
      <c r="B887" s="54" t="s">
        <v>912</v>
      </c>
      <c r="C887" s="38">
        <f t="shared" ref="C887" si="1855">D887+E887+F887</f>
        <v>3746</v>
      </c>
      <c r="D887" s="38">
        <v>3746</v>
      </c>
      <c r="E887" s="38">
        <v>0</v>
      </c>
      <c r="F887" s="38">
        <v>0</v>
      </c>
      <c r="G887" s="79">
        <f t="shared" ref="G887" si="1856">H887+I887+J887</f>
        <v>0</v>
      </c>
      <c r="H887" s="79">
        <v>0</v>
      </c>
      <c r="I887" s="79">
        <v>0</v>
      </c>
      <c r="J887" s="79">
        <v>0</v>
      </c>
      <c r="K887" s="43">
        <f t="shared" si="1847"/>
        <v>0</v>
      </c>
      <c r="L887" s="38">
        <f t="shared" ref="L887" si="1857">M887+N887+O887</f>
        <v>0</v>
      </c>
      <c r="M887" s="38">
        <v>0</v>
      </c>
      <c r="N887" s="38">
        <v>0</v>
      </c>
      <c r="O887" s="38">
        <v>0</v>
      </c>
      <c r="P887" s="43">
        <f t="shared" si="1851"/>
        <v>0</v>
      </c>
      <c r="Q887" s="56" t="s">
        <v>965</v>
      </c>
    </row>
    <row r="888" spans="1:17" s="1" customFormat="1" ht="81" x14ac:dyDescent="0.25">
      <c r="A888" s="32" t="s">
        <v>1034</v>
      </c>
      <c r="B888" s="46" t="s">
        <v>913</v>
      </c>
      <c r="C888" s="40">
        <f>C889</f>
        <v>539.58000000000004</v>
      </c>
      <c r="D888" s="40">
        <f t="shared" ref="D888:L888" si="1858">D889</f>
        <v>539.58000000000004</v>
      </c>
      <c r="E888" s="40">
        <f t="shared" si="1858"/>
        <v>0</v>
      </c>
      <c r="F888" s="40">
        <f t="shared" si="1858"/>
        <v>0</v>
      </c>
      <c r="G888" s="76">
        <f t="shared" si="1858"/>
        <v>539.58000000000004</v>
      </c>
      <c r="H888" s="76">
        <f t="shared" si="1858"/>
        <v>539.58000000000004</v>
      </c>
      <c r="I888" s="76">
        <f t="shared" si="1858"/>
        <v>0</v>
      </c>
      <c r="J888" s="76">
        <f t="shared" si="1858"/>
        <v>0</v>
      </c>
      <c r="K888" s="43">
        <f t="shared" si="1847"/>
        <v>1</v>
      </c>
      <c r="L888" s="40">
        <f t="shared" si="1858"/>
        <v>539.58000000000004</v>
      </c>
      <c r="M888" s="40">
        <f t="shared" ref="M888" si="1859">M889</f>
        <v>539.58000000000004</v>
      </c>
      <c r="N888" s="40">
        <f t="shared" ref="N888" si="1860">N889</f>
        <v>0</v>
      </c>
      <c r="O888" s="40">
        <f t="shared" ref="O888" si="1861">O889</f>
        <v>0</v>
      </c>
      <c r="P888" s="43">
        <f t="shared" si="1851"/>
        <v>1</v>
      </c>
      <c r="Q888" s="34"/>
    </row>
    <row r="889" spans="1:17" s="1" customFormat="1" ht="111" x14ac:dyDescent="0.25">
      <c r="A889" s="69" t="s">
        <v>1035</v>
      </c>
      <c r="B889" s="53" t="s">
        <v>914</v>
      </c>
      <c r="C889" s="38">
        <f t="shared" ref="C889" si="1862">D889+E889+F889</f>
        <v>539.58000000000004</v>
      </c>
      <c r="D889" s="38">
        <v>539.58000000000004</v>
      </c>
      <c r="E889" s="38">
        <v>0</v>
      </c>
      <c r="F889" s="38">
        <v>0</v>
      </c>
      <c r="G889" s="79">
        <f t="shared" ref="G889" si="1863">H889+I889+J889</f>
        <v>539.58000000000004</v>
      </c>
      <c r="H889" s="79">
        <v>539.58000000000004</v>
      </c>
      <c r="I889" s="79">
        <v>0</v>
      </c>
      <c r="J889" s="79">
        <v>0</v>
      </c>
      <c r="K889" s="43">
        <f t="shared" si="1847"/>
        <v>1</v>
      </c>
      <c r="L889" s="38">
        <f t="shared" ref="L889" si="1864">M889+N889+O889</f>
        <v>539.58000000000004</v>
      </c>
      <c r="M889" s="38">
        <v>539.58000000000004</v>
      </c>
      <c r="N889" s="38">
        <v>0</v>
      </c>
      <c r="O889" s="38">
        <v>0</v>
      </c>
      <c r="P889" s="43">
        <f t="shared" si="1851"/>
        <v>1</v>
      </c>
      <c r="Q889" s="56" t="s">
        <v>963</v>
      </c>
    </row>
    <row r="890" spans="1:17" s="1" customFormat="1" ht="54" x14ac:dyDescent="0.25">
      <c r="A890" s="69" t="s">
        <v>6</v>
      </c>
      <c r="B890" s="46" t="s">
        <v>263</v>
      </c>
      <c r="C890" s="40">
        <f>C891+C893</f>
        <v>1658125.25</v>
      </c>
      <c r="D890" s="40">
        <f t="shared" ref="D890:J890" si="1865">D891+D893</f>
        <v>691244.31</v>
      </c>
      <c r="E890" s="40">
        <f t="shared" si="1865"/>
        <v>966880.94</v>
      </c>
      <c r="F890" s="40">
        <f t="shared" si="1865"/>
        <v>0</v>
      </c>
      <c r="G890" s="76">
        <f t="shared" si="1865"/>
        <v>1558299.13</v>
      </c>
      <c r="H890" s="76">
        <f t="shared" si="1865"/>
        <v>538308.75</v>
      </c>
      <c r="I890" s="76">
        <f t="shared" si="1865"/>
        <v>1019990.38</v>
      </c>
      <c r="J890" s="76">
        <f t="shared" si="1865"/>
        <v>0</v>
      </c>
      <c r="K890" s="43">
        <f t="shared" si="1847"/>
        <v>0.93979579045672201</v>
      </c>
      <c r="L890" s="40">
        <f>L891+L893</f>
        <v>1475332.44</v>
      </c>
      <c r="M890" s="40">
        <f t="shared" ref="M890:O890" si="1866">M891+M893</f>
        <v>574757.16</v>
      </c>
      <c r="N890" s="40">
        <f t="shared" si="1866"/>
        <v>900575.28</v>
      </c>
      <c r="O890" s="40">
        <f t="shared" si="1866"/>
        <v>0</v>
      </c>
      <c r="P890" s="43">
        <f t="shared" si="1851"/>
        <v>0.88975934719044891</v>
      </c>
      <c r="Q890" s="34"/>
    </row>
    <row r="891" spans="1:17" s="1" customFormat="1" ht="55.5" x14ac:dyDescent="0.25">
      <c r="A891" s="69" t="s">
        <v>1031</v>
      </c>
      <c r="B891" s="53" t="s">
        <v>915</v>
      </c>
      <c r="C891" s="38">
        <f>C892</f>
        <v>13410</v>
      </c>
      <c r="D891" s="38">
        <f t="shared" ref="D891:J891" si="1867">D892</f>
        <v>13410</v>
      </c>
      <c r="E891" s="38">
        <f t="shared" si="1867"/>
        <v>0</v>
      </c>
      <c r="F891" s="38">
        <f t="shared" si="1867"/>
        <v>0</v>
      </c>
      <c r="G891" s="79">
        <f t="shared" si="1867"/>
        <v>5360.91</v>
      </c>
      <c r="H891" s="79">
        <f t="shared" si="1867"/>
        <v>5360.91</v>
      </c>
      <c r="I891" s="79">
        <f t="shared" si="1867"/>
        <v>0</v>
      </c>
      <c r="J891" s="79">
        <f t="shared" si="1867"/>
        <v>0</v>
      </c>
      <c r="K891" s="43">
        <f t="shared" si="1847"/>
        <v>0.39976957494407156</v>
      </c>
      <c r="L891" s="38">
        <f>L892</f>
        <v>5360.91</v>
      </c>
      <c r="M891" s="38">
        <f t="shared" ref="M891:O891" si="1868">M892</f>
        <v>5360.91</v>
      </c>
      <c r="N891" s="38">
        <f t="shared" si="1868"/>
        <v>0</v>
      </c>
      <c r="O891" s="38">
        <f t="shared" si="1868"/>
        <v>0</v>
      </c>
      <c r="P891" s="43">
        <f t="shared" si="1851"/>
        <v>0.39976957494407156</v>
      </c>
      <c r="Q891" s="34"/>
    </row>
    <row r="892" spans="1:17" s="1" customFormat="1" ht="111" x14ac:dyDescent="0.25">
      <c r="A892" s="69" t="s">
        <v>1157</v>
      </c>
      <c r="B892" s="54" t="s">
        <v>916</v>
      </c>
      <c r="C892" s="38">
        <f t="shared" ref="C892:C898" si="1869">D892+E892+F892</f>
        <v>13410</v>
      </c>
      <c r="D892" s="38">
        <v>13410</v>
      </c>
      <c r="E892" s="38">
        <v>0</v>
      </c>
      <c r="F892" s="38">
        <v>0</v>
      </c>
      <c r="G892" s="79">
        <f t="shared" ref="G892" si="1870">H892+I892+J892</f>
        <v>5360.91</v>
      </c>
      <c r="H892" s="79">
        <v>5360.91</v>
      </c>
      <c r="I892" s="79">
        <v>0</v>
      </c>
      <c r="J892" s="79">
        <v>0</v>
      </c>
      <c r="K892" s="43">
        <f t="shared" si="1847"/>
        <v>0.39976957494407156</v>
      </c>
      <c r="L892" s="38">
        <f t="shared" ref="L892" si="1871">M892+N892+O892</f>
        <v>5360.91</v>
      </c>
      <c r="M892" s="38">
        <v>5360.91</v>
      </c>
      <c r="N892" s="38">
        <v>0</v>
      </c>
      <c r="O892" s="38">
        <v>0</v>
      </c>
      <c r="P892" s="43">
        <f t="shared" si="1851"/>
        <v>0.39976957494407156</v>
      </c>
      <c r="Q892" s="56" t="s">
        <v>962</v>
      </c>
    </row>
    <row r="893" spans="1:17" s="1" customFormat="1" ht="83.25" x14ac:dyDescent="0.25">
      <c r="A893" s="69" t="s">
        <v>1032</v>
      </c>
      <c r="B893" s="53" t="s">
        <v>917</v>
      </c>
      <c r="C893" s="38">
        <f>C894+C895+C896+C897+C898</f>
        <v>1644715.25</v>
      </c>
      <c r="D893" s="38">
        <f t="shared" ref="D893:L893" si="1872">D894+D895+D896+D897+D898</f>
        <v>677834.31</v>
      </c>
      <c r="E893" s="38">
        <f t="shared" si="1872"/>
        <v>966880.94</v>
      </c>
      <c r="F893" s="38">
        <f t="shared" si="1872"/>
        <v>0</v>
      </c>
      <c r="G893" s="79">
        <f t="shared" si="1872"/>
        <v>1552938.22</v>
      </c>
      <c r="H893" s="79">
        <f t="shared" si="1872"/>
        <v>532947.84</v>
      </c>
      <c r="I893" s="79">
        <f t="shared" si="1872"/>
        <v>1019990.38</v>
      </c>
      <c r="J893" s="79">
        <f t="shared" si="1872"/>
        <v>0</v>
      </c>
      <c r="K893" s="43">
        <f t="shared" si="1847"/>
        <v>0.94419883320228226</v>
      </c>
      <c r="L893" s="38">
        <f t="shared" si="1872"/>
        <v>1469971.53</v>
      </c>
      <c r="M893" s="38">
        <f t="shared" ref="M893" si="1873">M894+M895+M896+M897+M898</f>
        <v>569396.25</v>
      </c>
      <c r="N893" s="38">
        <f t="shared" ref="N893" si="1874">N894+N895+N896+N897+N898</f>
        <v>900575.28</v>
      </c>
      <c r="O893" s="38">
        <f t="shared" ref="O893" si="1875">O894+O895+O896+O897+O898</f>
        <v>0</v>
      </c>
      <c r="P893" s="43">
        <f t="shared" si="1851"/>
        <v>0.89375442344807099</v>
      </c>
      <c r="Q893" s="34"/>
    </row>
    <row r="894" spans="1:17" s="1" customFormat="1" ht="83.25" x14ac:dyDescent="0.25">
      <c r="A894" s="69" t="s">
        <v>1159</v>
      </c>
      <c r="B894" s="54" t="s">
        <v>918</v>
      </c>
      <c r="C894" s="38">
        <f t="shared" si="1869"/>
        <v>89356.72</v>
      </c>
      <c r="D894" s="38">
        <v>85385.52</v>
      </c>
      <c r="E894" s="38">
        <v>3971.2</v>
      </c>
      <c r="F894" s="38">
        <v>0</v>
      </c>
      <c r="G894" s="79">
        <f t="shared" ref="G894:G898" si="1876">H894+I894+J894</f>
        <v>52039.24</v>
      </c>
      <c r="H894" s="79">
        <v>52039.24</v>
      </c>
      <c r="I894" s="79">
        <v>0</v>
      </c>
      <c r="J894" s="79">
        <v>0</v>
      </c>
      <c r="K894" s="43">
        <f t="shared" si="1847"/>
        <v>0.58237634505832347</v>
      </c>
      <c r="L894" s="38">
        <f t="shared" ref="L894:L898" si="1877">M894+N894+O894</f>
        <v>61822.05</v>
      </c>
      <c r="M894" s="38">
        <v>57850.86</v>
      </c>
      <c r="N894" s="38">
        <v>3971.19</v>
      </c>
      <c r="O894" s="38">
        <v>0</v>
      </c>
      <c r="P894" s="43">
        <f t="shared" si="1851"/>
        <v>0.69185675123258783</v>
      </c>
      <c r="Q894" s="56" t="s">
        <v>961</v>
      </c>
    </row>
    <row r="895" spans="1:17" s="1" customFormat="1" ht="111" x14ac:dyDescent="0.25">
      <c r="A895" s="69" t="s">
        <v>1160</v>
      </c>
      <c r="B895" s="54" t="s">
        <v>919</v>
      </c>
      <c r="C895" s="38">
        <f t="shared" si="1869"/>
        <v>3223.9</v>
      </c>
      <c r="D895" s="38">
        <v>1670.27</v>
      </c>
      <c r="E895" s="38">
        <v>1553.63</v>
      </c>
      <c r="F895" s="38">
        <v>0</v>
      </c>
      <c r="G895" s="79">
        <f t="shared" si="1876"/>
        <v>0</v>
      </c>
      <c r="H895" s="79">
        <v>0</v>
      </c>
      <c r="I895" s="79">
        <v>0</v>
      </c>
      <c r="J895" s="79">
        <v>0</v>
      </c>
      <c r="K895" s="43">
        <f t="shared" si="1847"/>
        <v>0</v>
      </c>
      <c r="L895" s="38">
        <f t="shared" si="1877"/>
        <v>3223.89</v>
      </c>
      <c r="M895" s="38">
        <v>1670.27</v>
      </c>
      <c r="N895" s="38">
        <v>1553.62</v>
      </c>
      <c r="O895" s="38">
        <v>0</v>
      </c>
      <c r="P895" s="43">
        <f t="shared" si="1851"/>
        <v>0.99999689816681647</v>
      </c>
      <c r="Q895" s="56" t="s">
        <v>960</v>
      </c>
    </row>
    <row r="896" spans="1:17" s="1" customFormat="1" ht="166.5" x14ac:dyDescent="0.25">
      <c r="A896" s="69" t="s">
        <v>1161</v>
      </c>
      <c r="B896" s="54" t="s">
        <v>920</v>
      </c>
      <c r="C896" s="38">
        <f t="shared" si="1869"/>
        <v>230695.96999999997</v>
      </c>
      <c r="D896" s="38">
        <v>171390.58</v>
      </c>
      <c r="E896" s="38">
        <v>59305.39</v>
      </c>
      <c r="F896" s="38">
        <v>0</v>
      </c>
      <c r="G896" s="79">
        <f t="shared" si="1876"/>
        <v>129741.72</v>
      </c>
      <c r="H896" s="79">
        <v>33022.269999999997</v>
      </c>
      <c r="I896" s="79">
        <v>96719.45</v>
      </c>
      <c r="J896" s="79">
        <v>0</v>
      </c>
      <c r="K896" s="43">
        <f t="shared" si="1847"/>
        <v>0.5623926590481837</v>
      </c>
      <c r="L896" s="38">
        <f t="shared" si="1877"/>
        <v>148905.51999999999</v>
      </c>
      <c r="M896" s="38">
        <v>102709.48</v>
      </c>
      <c r="N896" s="38">
        <v>46196.04</v>
      </c>
      <c r="O896" s="38">
        <v>0</v>
      </c>
      <c r="P896" s="43">
        <f t="shared" si="1851"/>
        <v>0.6454621639034267</v>
      </c>
      <c r="Q896" s="56" t="s">
        <v>959</v>
      </c>
    </row>
    <row r="897" spans="1:17" s="1" customFormat="1" ht="105" x14ac:dyDescent="0.25">
      <c r="A897" s="69" t="s">
        <v>1162</v>
      </c>
      <c r="B897" s="54" t="s">
        <v>921</v>
      </c>
      <c r="C897" s="38">
        <f t="shared" si="1869"/>
        <v>371251.35000000003</v>
      </c>
      <c r="D897" s="38">
        <v>93458.58</v>
      </c>
      <c r="E897" s="38">
        <v>277792.77</v>
      </c>
      <c r="F897" s="38">
        <v>0</v>
      </c>
      <c r="G897" s="79">
        <f t="shared" si="1876"/>
        <v>369838.05000000005</v>
      </c>
      <c r="H897" s="79">
        <v>91294.21</v>
      </c>
      <c r="I897" s="79">
        <v>278543.84000000003</v>
      </c>
      <c r="J897" s="79">
        <v>0</v>
      </c>
      <c r="K897" s="43">
        <f t="shared" si="1847"/>
        <v>0.99619314515623991</v>
      </c>
      <c r="L897" s="38">
        <f t="shared" si="1877"/>
        <v>369088.16000000003</v>
      </c>
      <c r="M897" s="38">
        <v>91295.4</v>
      </c>
      <c r="N897" s="38">
        <v>277792.76</v>
      </c>
      <c r="O897" s="38">
        <v>0</v>
      </c>
      <c r="P897" s="43">
        <f t="shared" si="1851"/>
        <v>0.99417324677741914</v>
      </c>
      <c r="Q897" s="56" t="s">
        <v>958</v>
      </c>
    </row>
    <row r="898" spans="1:17" s="1" customFormat="1" ht="166.5" x14ac:dyDescent="0.25">
      <c r="A898" s="69" t="s">
        <v>1163</v>
      </c>
      <c r="B898" s="54" t="s">
        <v>922</v>
      </c>
      <c r="C898" s="38">
        <f t="shared" si="1869"/>
        <v>950187.30999999994</v>
      </c>
      <c r="D898" s="38">
        <v>325929.36</v>
      </c>
      <c r="E898" s="38">
        <v>624257.94999999995</v>
      </c>
      <c r="F898" s="38">
        <v>0</v>
      </c>
      <c r="G898" s="79">
        <f t="shared" si="1876"/>
        <v>1001319.21</v>
      </c>
      <c r="H898" s="79">
        <v>356592.12</v>
      </c>
      <c r="I898" s="79">
        <v>644727.09</v>
      </c>
      <c r="J898" s="79">
        <v>0</v>
      </c>
      <c r="K898" s="43">
        <f t="shared" si="1847"/>
        <v>1.0538124425172548</v>
      </c>
      <c r="L898" s="38">
        <f t="shared" si="1877"/>
        <v>886931.91</v>
      </c>
      <c r="M898" s="38">
        <v>315870.24</v>
      </c>
      <c r="N898" s="38">
        <v>571061.67000000004</v>
      </c>
      <c r="O898" s="38">
        <v>0</v>
      </c>
      <c r="P898" s="43">
        <f t="shared" si="1851"/>
        <v>0.93342849421973451</v>
      </c>
      <c r="Q898" s="56" t="s">
        <v>957</v>
      </c>
    </row>
    <row r="899" spans="1:17" s="1" customFormat="1" ht="108" x14ac:dyDescent="0.25">
      <c r="A899" s="69" t="s">
        <v>1143</v>
      </c>
      <c r="B899" s="46" t="s">
        <v>923</v>
      </c>
      <c r="C899" s="40">
        <f>C900</f>
        <v>0</v>
      </c>
      <c r="D899" s="40">
        <f t="shared" ref="D899:L899" si="1878">D900</f>
        <v>0</v>
      </c>
      <c r="E899" s="40">
        <f t="shared" si="1878"/>
        <v>0</v>
      </c>
      <c r="F899" s="40">
        <f t="shared" si="1878"/>
        <v>0</v>
      </c>
      <c r="G899" s="76">
        <f t="shared" si="1878"/>
        <v>0</v>
      </c>
      <c r="H899" s="76">
        <f t="shared" si="1878"/>
        <v>0</v>
      </c>
      <c r="I899" s="76">
        <f t="shared" si="1878"/>
        <v>0</v>
      </c>
      <c r="J899" s="76">
        <f t="shared" si="1878"/>
        <v>0</v>
      </c>
      <c r="K899" s="43" t="s">
        <v>33</v>
      </c>
      <c r="L899" s="40">
        <f t="shared" si="1878"/>
        <v>0</v>
      </c>
      <c r="M899" s="40">
        <f t="shared" ref="M899" si="1879">M900</f>
        <v>0</v>
      </c>
      <c r="N899" s="40">
        <f t="shared" ref="N899" si="1880">N900</f>
        <v>0</v>
      </c>
      <c r="O899" s="40">
        <f t="shared" ref="O899" si="1881">O900</f>
        <v>0</v>
      </c>
      <c r="P899" s="43" t="s">
        <v>33</v>
      </c>
      <c r="Q899" s="34"/>
    </row>
    <row r="900" spans="1:17" s="1" customFormat="1" ht="111" x14ac:dyDescent="0.25">
      <c r="A900" s="69" t="s">
        <v>1091</v>
      </c>
      <c r="B900" s="53" t="s">
        <v>924</v>
      </c>
      <c r="C900" s="40">
        <f>C901+C902+C903+C904</f>
        <v>0</v>
      </c>
      <c r="D900" s="40">
        <f t="shared" ref="D900:L900" si="1882">D901+D902+D903+D904</f>
        <v>0</v>
      </c>
      <c r="E900" s="40">
        <f t="shared" si="1882"/>
        <v>0</v>
      </c>
      <c r="F900" s="40">
        <f t="shared" si="1882"/>
        <v>0</v>
      </c>
      <c r="G900" s="76">
        <f t="shared" si="1882"/>
        <v>0</v>
      </c>
      <c r="H900" s="76">
        <f t="shared" si="1882"/>
        <v>0</v>
      </c>
      <c r="I900" s="76">
        <f t="shared" si="1882"/>
        <v>0</v>
      </c>
      <c r="J900" s="76">
        <f t="shared" si="1882"/>
        <v>0</v>
      </c>
      <c r="K900" s="43" t="s">
        <v>33</v>
      </c>
      <c r="L900" s="40">
        <f t="shared" si="1882"/>
        <v>0</v>
      </c>
      <c r="M900" s="40">
        <f t="shared" ref="M900" si="1883">M901+M902+M903+M904</f>
        <v>0</v>
      </c>
      <c r="N900" s="40">
        <f t="shared" ref="N900" si="1884">N901+N902+N903+N904</f>
        <v>0</v>
      </c>
      <c r="O900" s="40">
        <f t="shared" ref="O900" si="1885">O901+O902+O903+O904</f>
        <v>0</v>
      </c>
      <c r="P900" s="43" t="s">
        <v>33</v>
      </c>
      <c r="Q900" s="34"/>
    </row>
    <row r="901" spans="1:17" s="1" customFormat="1" ht="138.75" x14ac:dyDescent="0.25">
      <c r="A901" s="69" t="s">
        <v>1376</v>
      </c>
      <c r="B901" s="54" t="s">
        <v>925</v>
      </c>
      <c r="C901" s="38">
        <f t="shared" ref="C901:C903" si="1886">D901+E901+F901</f>
        <v>0</v>
      </c>
      <c r="D901" s="38">
        <v>0</v>
      </c>
      <c r="E901" s="38">
        <v>0</v>
      </c>
      <c r="F901" s="38">
        <v>0</v>
      </c>
      <c r="G901" s="79">
        <f t="shared" ref="G901:G903" si="1887">H901+I901+J901</f>
        <v>0</v>
      </c>
      <c r="H901" s="79">
        <v>0</v>
      </c>
      <c r="I901" s="79">
        <v>0</v>
      </c>
      <c r="J901" s="79">
        <v>0</v>
      </c>
      <c r="K901" s="43" t="s">
        <v>33</v>
      </c>
      <c r="L901" s="38">
        <f t="shared" ref="L901:L903" si="1888">M901+N901+O901</f>
        <v>0</v>
      </c>
      <c r="M901" s="38">
        <v>0</v>
      </c>
      <c r="N901" s="38">
        <v>0</v>
      </c>
      <c r="O901" s="38">
        <v>0</v>
      </c>
      <c r="P901" s="43" t="s">
        <v>33</v>
      </c>
      <c r="Q901" s="34"/>
    </row>
    <row r="902" spans="1:17" s="1" customFormat="1" ht="83.25" x14ac:dyDescent="0.25">
      <c r="A902" s="69" t="s">
        <v>1349</v>
      </c>
      <c r="B902" s="54" t="s">
        <v>926</v>
      </c>
      <c r="C902" s="38">
        <f t="shared" si="1886"/>
        <v>0</v>
      </c>
      <c r="D902" s="38">
        <v>0</v>
      </c>
      <c r="E902" s="38">
        <v>0</v>
      </c>
      <c r="F902" s="38">
        <v>0</v>
      </c>
      <c r="G902" s="79">
        <f t="shared" si="1887"/>
        <v>0</v>
      </c>
      <c r="H902" s="79">
        <v>0</v>
      </c>
      <c r="I902" s="79">
        <v>0</v>
      </c>
      <c r="J902" s="79">
        <v>0</v>
      </c>
      <c r="K902" s="43" t="s">
        <v>33</v>
      </c>
      <c r="L902" s="38">
        <f t="shared" si="1888"/>
        <v>0</v>
      </c>
      <c r="M902" s="38">
        <v>0</v>
      </c>
      <c r="N902" s="38">
        <v>0</v>
      </c>
      <c r="O902" s="38">
        <v>0</v>
      </c>
      <c r="P902" s="43" t="s">
        <v>33</v>
      </c>
      <c r="Q902" s="34"/>
    </row>
    <row r="903" spans="1:17" s="1" customFormat="1" ht="138.75" x14ac:dyDescent="0.25">
      <c r="A903" s="69" t="s">
        <v>1377</v>
      </c>
      <c r="B903" s="54" t="s">
        <v>927</v>
      </c>
      <c r="C903" s="38">
        <f t="shared" si="1886"/>
        <v>0</v>
      </c>
      <c r="D903" s="38">
        <v>0</v>
      </c>
      <c r="E903" s="38">
        <v>0</v>
      </c>
      <c r="F903" s="38">
        <v>0</v>
      </c>
      <c r="G903" s="79">
        <f t="shared" si="1887"/>
        <v>0</v>
      </c>
      <c r="H903" s="79">
        <v>0</v>
      </c>
      <c r="I903" s="79">
        <v>0</v>
      </c>
      <c r="J903" s="79">
        <v>0</v>
      </c>
      <c r="K903" s="43" t="s">
        <v>33</v>
      </c>
      <c r="L903" s="38">
        <f t="shared" si="1888"/>
        <v>0</v>
      </c>
      <c r="M903" s="38">
        <v>0</v>
      </c>
      <c r="N903" s="38">
        <v>0</v>
      </c>
      <c r="O903" s="38">
        <v>0</v>
      </c>
      <c r="P903" s="43" t="s">
        <v>33</v>
      </c>
      <c r="Q903" s="34"/>
    </row>
    <row r="904" spans="1:17" s="1" customFormat="1" ht="138.75" x14ac:dyDescent="0.25">
      <c r="A904" s="69" t="s">
        <v>1378</v>
      </c>
      <c r="B904" s="54" t="s">
        <v>928</v>
      </c>
      <c r="C904" s="38">
        <f>D904+E904+F904</f>
        <v>0</v>
      </c>
      <c r="D904" s="38">
        <v>0</v>
      </c>
      <c r="E904" s="38">
        <v>0</v>
      </c>
      <c r="F904" s="38">
        <v>0</v>
      </c>
      <c r="G904" s="79">
        <f>H904+I904+J904</f>
        <v>0</v>
      </c>
      <c r="H904" s="79">
        <v>0</v>
      </c>
      <c r="I904" s="79">
        <v>0</v>
      </c>
      <c r="J904" s="79">
        <v>0</v>
      </c>
      <c r="K904" s="43" t="s">
        <v>33</v>
      </c>
      <c r="L904" s="38">
        <f>M904+N904+O904</f>
        <v>0</v>
      </c>
      <c r="M904" s="38">
        <v>0</v>
      </c>
      <c r="N904" s="38">
        <v>0</v>
      </c>
      <c r="O904" s="38">
        <v>0</v>
      </c>
      <c r="P904" s="43" t="s">
        <v>33</v>
      </c>
      <c r="Q904" s="34"/>
    </row>
    <row r="905" spans="1:17" s="1" customFormat="1" ht="108" x14ac:dyDescent="0.25">
      <c r="A905" s="69" t="s">
        <v>1132</v>
      </c>
      <c r="B905" s="46" t="s">
        <v>929</v>
      </c>
      <c r="C905" s="40">
        <f>C906</f>
        <v>0</v>
      </c>
      <c r="D905" s="40">
        <f t="shared" ref="D905:J906" si="1889">D906</f>
        <v>0</v>
      </c>
      <c r="E905" s="40">
        <f t="shared" si="1889"/>
        <v>0</v>
      </c>
      <c r="F905" s="40">
        <f t="shared" si="1889"/>
        <v>0</v>
      </c>
      <c r="G905" s="76">
        <f t="shared" si="1889"/>
        <v>0</v>
      </c>
      <c r="H905" s="76">
        <f t="shared" si="1889"/>
        <v>0</v>
      </c>
      <c r="I905" s="76">
        <f t="shared" si="1889"/>
        <v>0</v>
      </c>
      <c r="J905" s="76">
        <f t="shared" si="1889"/>
        <v>0</v>
      </c>
      <c r="K905" s="43" t="s">
        <v>33</v>
      </c>
      <c r="L905" s="40">
        <f>L906</f>
        <v>0</v>
      </c>
      <c r="M905" s="40">
        <f t="shared" ref="M905:O906" si="1890">M906</f>
        <v>0</v>
      </c>
      <c r="N905" s="40">
        <f t="shared" si="1890"/>
        <v>0</v>
      </c>
      <c r="O905" s="40">
        <f t="shared" si="1890"/>
        <v>0</v>
      </c>
      <c r="P905" s="43" t="s">
        <v>33</v>
      </c>
      <c r="Q905" s="34"/>
    </row>
    <row r="906" spans="1:17" s="1" customFormat="1" ht="83.25" x14ac:dyDescent="0.25">
      <c r="A906" s="69" t="s">
        <v>1092</v>
      </c>
      <c r="B906" s="53" t="s">
        <v>930</v>
      </c>
      <c r="C906" s="40">
        <f>C907</f>
        <v>0</v>
      </c>
      <c r="D906" s="40">
        <f t="shared" si="1889"/>
        <v>0</v>
      </c>
      <c r="E906" s="40">
        <f t="shared" si="1889"/>
        <v>0</v>
      </c>
      <c r="F906" s="40">
        <f t="shared" si="1889"/>
        <v>0</v>
      </c>
      <c r="G906" s="76">
        <f t="shared" si="1889"/>
        <v>0</v>
      </c>
      <c r="H906" s="76">
        <f t="shared" si="1889"/>
        <v>0</v>
      </c>
      <c r="I906" s="76">
        <f t="shared" si="1889"/>
        <v>0</v>
      </c>
      <c r="J906" s="76">
        <f t="shared" si="1889"/>
        <v>0</v>
      </c>
      <c r="K906" s="43" t="s">
        <v>33</v>
      </c>
      <c r="L906" s="40">
        <f>L907</f>
        <v>0</v>
      </c>
      <c r="M906" s="40">
        <f t="shared" si="1890"/>
        <v>0</v>
      </c>
      <c r="N906" s="40">
        <f t="shared" si="1890"/>
        <v>0</v>
      </c>
      <c r="O906" s="40">
        <f t="shared" si="1890"/>
        <v>0</v>
      </c>
      <c r="P906" s="43" t="s">
        <v>33</v>
      </c>
      <c r="Q906" s="34"/>
    </row>
    <row r="907" spans="1:17" s="1" customFormat="1" ht="83.25" x14ac:dyDescent="0.25">
      <c r="A907" s="69" t="s">
        <v>1350</v>
      </c>
      <c r="B907" s="54" t="s">
        <v>931</v>
      </c>
      <c r="C907" s="38">
        <f>D907+E907+F907</f>
        <v>0</v>
      </c>
      <c r="D907" s="38">
        <v>0</v>
      </c>
      <c r="E907" s="38">
        <v>0</v>
      </c>
      <c r="F907" s="38">
        <v>0</v>
      </c>
      <c r="G907" s="79">
        <f>H907+I907+J907</f>
        <v>0</v>
      </c>
      <c r="H907" s="79">
        <v>0</v>
      </c>
      <c r="I907" s="79">
        <v>0</v>
      </c>
      <c r="J907" s="79">
        <v>0</v>
      </c>
      <c r="K907" s="43" t="s">
        <v>33</v>
      </c>
      <c r="L907" s="38">
        <f>M907+N907+O907</f>
        <v>0</v>
      </c>
      <c r="M907" s="38">
        <v>0</v>
      </c>
      <c r="N907" s="38">
        <v>0</v>
      </c>
      <c r="O907" s="38">
        <v>0</v>
      </c>
      <c r="P907" s="43" t="s">
        <v>33</v>
      </c>
      <c r="Q907" s="34"/>
    </row>
    <row r="908" spans="1:17" s="1" customFormat="1" ht="81" x14ac:dyDescent="0.25">
      <c r="A908" s="69" t="s">
        <v>1135</v>
      </c>
      <c r="B908" s="46" t="s">
        <v>932</v>
      </c>
      <c r="C908" s="40">
        <f>C909</f>
        <v>13545</v>
      </c>
      <c r="D908" s="40">
        <f t="shared" ref="D908:J910" si="1891">D909</f>
        <v>13545</v>
      </c>
      <c r="E908" s="40">
        <f t="shared" si="1891"/>
        <v>0</v>
      </c>
      <c r="F908" s="40">
        <f t="shared" si="1891"/>
        <v>0</v>
      </c>
      <c r="G908" s="76">
        <f t="shared" si="1891"/>
        <v>13544.8</v>
      </c>
      <c r="H908" s="76">
        <f t="shared" si="1891"/>
        <v>13544.8</v>
      </c>
      <c r="I908" s="76">
        <f t="shared" si="1891"/>
        <v>0</v>
      </c>
      <c r="J908" s="76">
        <f t="shared" si="1891"/>
        <v>0</v>
      </c>
      <c r="K908" s="43">
        <f t="shared" si="1847"/>
        <v>0.99998523440383902</v>
      </c>
      <c r="L908" s="40">
        <f>L909</f>
        <v>13544.8</v>
      </c>
      <c r="M908" s="40">
        <f t="shared" ref="M908:O910" si="1892">M909</f>
        <v>13544.8</v>
      </c>
      <c r="N908" s="40">
        <f t="shared" si="1892"/>
        <v>0</v>
      </c>
      <c r="O908" s="40">
        <f t="shared" si="1892"/>
        <v>0</v>
      </c>
      <c r="P908" s="43">
        <f t="shared" si="1851"/>
        <v>0.99998523440383902</v>
      </c>
      <c r="Q908" s="34"/>
    </row>
    <row r="909" spans="1:17" s="1" customFormat="1" ht="54" x14ac:dyDescent="0.25">
      <c r="A909" s="69" t="s">
        <v>1135</v>
      </c>
      <c r="B909" s="46" t="s">
        <v>356</v>
      </c>
      <c r="C909" s="40">
        <f>C910</f>
        <v>13545</v>
      </c>
      <c r="D909" s="40">
        <f t="shared" si="1891"/>
        <v>13545</v>
      </c>
      <c r="E909" s="40">
        <f t="shared" si="1891"/>
        <v>0</v>
      </c>
      <c r="F909" s="40">
        <f t="shared" si="1891"/>
        <v>0</v>
      </c>
      <c r="G909" s="76">
        <f t="shared" si="1891"/>
        <v>13544.8</v>
      </c>
      <c r="H909" s="76">
        <f t="shared" si="1891"/>
        <v>13544.8</v>
      </c>
      <c r="I909" s="76">
        <f t="shared" si="1891"/>
        <v>0</v>
      </c>
      <c r="J909" s="76">
        <f t="shared" si="1891"/>
        <v>0</v>
      </c>
      <c r="K909" s="43">
        <f t="shared" si="1847"/>
        <v>0.99998523440383902</v>
      </c>
      <c r="L909" s="40">
        <f>L910</f>
        <v>13544.8</v>
      </c>
      <c r="M909" s="40">
        <f t="shared" si="1892"/>
        <v>13544.8</v>
      </c>
      <c r="N909" s="40">
        <f t="shared" si="1892"/>
        <v>0</v>
      </c>
      <c r="O909" s="40">
        <f t="shared" si="1892"/>
        <v>0</v>
      </c>
      <c r="P909" s="43">
        <f t="shared" si="1851"/>
        <v>0.99998523440383902</v>
      </c>
      <c r="Q909" s="34"/>
    </row>
    <row r="910" spans="1:17" s="1" customFormat="1" ht="111" x14ac:dyDescent="0.25">
      <c r="A910" s="69" t="s">
        <v>1166</v>
      </c>
      <c r="B910" s="53" t="s">
        <v>933</v>
      </c>
      <c r="C910" s="38">
        <f>C911</f>
        <v>13545</v>
      </c>
      <c r="D910" s="38">
        <f t="shared" si="1891"/>
        <v>13545</v>
      </c>
      <c r="E910" s="38">
        <f t="shared" si="1891"/>
        <v>0</v>
      </c>
      <c r="F910" s="38">
        <f t="shared" si="1891"/>
        <v>0</v>
      </c>
      <c r="G910" s="79">
        <f t="shared" si="1891"/>
        <v>13544.8</v>
      </c>
      <c r="H910" s="79">
        <f t="shared" si="1891"/>
        <v>13544.8</v>
      </c>
      <c r="I910" s="79">
        <f t="shared" si="1891"/>
        <v>0</v>
      </c>
      <c r="J910" s="79">
        <f t="shared" si="1891"/>
        <v>0</v>
      </c>
      <c r="K910" s="43">
        <f t="shared" si="1847"/>
        <v>0.99998523440383902</v>
      </c>
      <c r="L910" s="38">
        <f>L911</f>
        <v>13544.8</v>
      </c>
      <c r="M910" s="38">
        <f t="shared" si="1892"/>
        <v>13544.8</v>
      </c>
      <c r="N910" s="38">
        <f t="shared" si="1892"/>
        <v>0</v>
      </c>
      <c r="O910" s="38">
        <f t="shared" si="1892"/>
        <v>0</v>
      </c>
      <c r="P910" s="43">
        <f t="shared" si="1851"/>
        <v>0.99998523440383902</v>
      </c>
      <c r="Q910" s="34"/>
    </row>
    <row r="911" spans="1:17" s="1" customFormat="1" ht="111" x14ac:dyDescent="0.25">
      <c r="A911" s="69" t="s">
        <v>1379</v>
      </c>
      <c r="B911" s="54" t="s">
        <v>934</v>
      </c>
      <c r="C911" s="38">
        <f>D911+E911+F911</f>
        <v>13545</v>
      </c>
      <c r="D911" s="38">
        <v>13545</v>
      </c>
      <c r="E911" s="38">
        <v>0</v>
      </c>
      <c r="F911" s="38">
        <v>0</v>
      </c>
      <c r="G911" s="79">
        <f>H911+I911+J911</f>
        <v>13544.8</v>
      </c>
      <c r="H911" s="79">
        <v>13544.8</v>
      </c>
      <c r="I911" s="79">
        <v>0</v>
      </c>
      <c r="J911" s="79">
        <v>0</v>
      </c>
      <c r="K911" s="43">
        <f t="shared" si="1847"/>
        <v>0.99998523440383902</v>
      </c>
      <c r="L911" s="38">
        <f>M911+N911+O911</f>
        <v>13544.8</v>
      </c>
      <c r="M911" s="38">
        <v>13544.8</v>
      </c>
      <c r="N911" s="38">
        <v>0</v>
      </c>
      <c r="O911" s="38">
        <v>0</v>
      </c>
      <c r="P911" s="43">
        <f t="shared" si="1851"/>
        <v>0.99998523440383902</v>
      </c>
      <c r="Q911" s="34"/>
    </row>
    <row r="912" spans="1:17" s="1" customFormat="1" ht="54" x14ac:dyDescent="0.25">
      <c r="A912" s="69" t="s">
        <v>1168</v>
      </c>
      <c r="B912" s="46" t="s">
        <v>935</v>
      </c>
      <c r="C912" s="40">
        <f>C913</f>
        <v>23059.37</v>
      </c>
      <c r="D912" s="40">
        <f t="shared" ref="D912:J914" si="1893">D913</f>
        <v>23059.37</v>
      </c>
      <c r="E912" s="40">
        <f t="shared" si="1893"/>
        <v>0</v>
      </c>
      <c r="F912" s="40">
        <f t="shared" si="1893"/>
        <v>0</v>
      </c>
      <c r="G912" s="76">
        <f t="shared" si="1893"/>
        <v>22852.560000000001</v>
      </c>
      <c r="H912" s="76">
        <f t="shared" si="1893"/>
        <v>22852.560000000001</v>
      </c>
      <c r="I912" s="76">
        <f t="shared" si="1893"/>
        <v>0</v>
      </c>
      <c r="J912" s="76">
        <f t="shared" si="1893"/>
        <v>0</v>
      </c>
      <c r="K912" s="43">
        <f t="shared" si="1847"/>
        <v>0.99103141152598717</v>
      </c>
      <c r="L912" s="40">
        <f>L913</f>
        <v>22852.560000000001</v>
      </c>
      <c r="M912" s="40">
        <f t="shared" ref="M912:O914" si="1894">M913</f>
        <v>22852.560000000001</v>
      </c>
      <c r="N912" s="40">
        <f t="shared" si="1894"/>
        <v>0</v>
      </c>
      <c r="O912" s="40">
        <f t="shared" si="1894"/>
        <v>0</v>
      </c>
      <c r="P912" s="43">
        <f t="shared" si="1851"/>
        <v>0.99103141152598717</v>
      </c>
      <c r="Q912" s="34"/>
    </row>
    <row r="913" spans="1:17" s="1" customFormat="1" ht="81" x14ac:dyDescent="0.25">
      <c r="A913" s="69" t="s">
        <v>1136</v>
      </c>
      <c r="B913" s="46" t="s">
        <v>178</v>
      </c>
      <c r="C913" s="40">
        <f>C914</f>
        <v>23059.37</v>
      </c>
      <c r="D913" s="40">
        <f t="shared" si="1893"/>
        <v>23059.37</v>
      </c>
      <c r="E913" s="40">
        <f t="shared" si="1893"/>
        <v>0</v>
      </c>
      <c r="F913" s="40">
        <f t="shared" si="1893"/>
        <v>0</v>
      </c>
      <c r="G913" s="76">
        <f t="shared" si="1893"/>
        <v>22852.560000000001</v>
      </c>
      <c r="H913" s="76">
        <f t="shared" si="1893"/>
        <v>22852.560000000001</v>
      </c>
      <c r="I913" s="76">
        <f t="shared" si="1893"/>
        <v>0</v>
      </c>
      <c r="J913" s="76">
        <f t="shared" si="1893"/>
        <v>0</v>
      </c>
      <c r="K913" s="43">
        <f t="shared" si="1847"/>
        <v>0.99103141152598717</v>
      </c>
      <c r="L913" s="40">
        <f>L914</f>
        <v>22852.560000000001</v>
      </c>
      <c r="M913" s="40">
        <f t="shared" si="1894"/>
        <v>22852.560000000001</v>
      </c>
      <c r="N913" s="40">
        <f t="shared" si="1894"/>
        <v>0</v>
      </c>
      <c r="O913" s="40">
        <f t="shared" si="1894"/>
        <v>0</v>
      </c>
      <c r="P913" s="43">
        <f t="shared" si="1851"/>
        <v>0.99103141152598717</v>
      </c>
      <c r="Q913" s="34"/>
    </row>
    <row r="914" spans="1:17" s="1" customFormat="1" ht="83.25" x14ac:dyDescent="0.25">
      <c r="A914" s="69" t="s">
        <v>1030</v>
      </c>
      <c r="B914" s="53" t="s">
        <v>936</v>
      </c>
      <c r="C914" s="38">
        <f>C915</f>
        <v>23059.37</v>
      </c>
      <c r="D914" s="38">
        <f t="shared" si="1893"/>
        <v>23059.37</v>
      </c>
      <c r="E914" s="38">
        <f t="shared" si="1893"/>
        <v>0</v>
      </c>
      <c r="F914" s="38">
        <f t="shared" si="1893"/>
        <v>0</v>
      </c>
      <c r="G914" s="79">
        <f t="shared" si="1893"/>
        <v>22852.560000000001</v>
      </c>
      <c r="H914" s="79">
        <f t="shared" si="1893"/>
        <v>22852.560000000001</v>
      </c>
      <c r="I914" s="79">
        <f t="shared" si="1893"/>
        <v>0</v>
      </c>
      <c r="J914" s="79">
        <f t="shared" si="1893"/>
        <v>0</v>
      </c>
      <c r="K914" s="43">
        <f t="shared" si="1847"/>
        <v>0.99103141152598717</v>
      </c>
      <c r="L914" s="38">
        <f>L915</f>
        <v>22852.560000000001</v>
      </c>
      <c r="M914" s="38">
        <f t="shared" si="1894"/>
        <v>22852.560000000001</v>
      </c>
      <c r="N914" s="38">
        <f t="shared" si="1894"/>
        <v>0</v>
      </c>
      <c r="O914" s="38">
        <f t="shared" si="1894"/>
        <v>0</v>
      </c>
      <c r="P914" s="43">
        <f t="shared" si="1851"/>
        <v>0.99103141152598717</v>
      </c>
      <c r="Q914" s="34"/>
    </row>
    <row r="915" spans="1:17" s="1" customFormat="1" ht="83.25" x14ac:dyDescent="0.25">
      <c r="A915" s="69" t="s">
        <v>1145</v>
      </c>
      <c r="B915" s="54" t="s">
        <v>937</v>
      </c>
      <c r="C915" s="38">
        <f>D915+E915+F915</f>
        <v>23059.37</v>
      </c>
      <c r="D915" s="38">
        <v>23059.37</v>
      </c>
      <c r="E915" s="38">
        <v>0</v>
      </c>
      <c r="F915" s="38">
        <v>0</v>
      </c>
      <c r="G915" s="79">
        <f>H915+I915+J915</f>
        <v>22852.560000000001</v>
      </c>
      <c r="H915" s="79">
        <v>22852.560000000001</v>
      </c>
      <c r="I915" s="79">
        <v>0</v>
      </c>
      <c r="J915" s="79">
        <v>0</v>
      </c>
      <c r="K915" s="43">
        <f t="shared" si="1847"/>
        <v>0.99103141152598717</v>
      </c>
      <c r="L915" s="38">
        <v>22852.560000000001</v>
      </c>
      <c r="M915" s="38">
        <v>22852.560000000001</v>
      </c>
      <c r="N915" s="38">
        <v>0</v>
      </c>
      <c r="O915" s="38">
        <v>0</v>
      </c>
      <c r="P915" s="43">
        <f t="shared" si="1851"/>
        <v>0.99103141152598717</v>
      </c>
      <c r="Q915" s="34"/>
    </row>
    <row r="916" spans="1:17" s="1" customFormat="1" ht="96" customHeight="1" x14ac:dyDescent="0.25">
      <c r="A916" s="22" t="s">
        <v>52</v>
      </c>
      <c r="B916" s="58" t="s">
        <v>69</v>
      </c>
      <c r="C916" s="35">
        <f>C917+C925</f>
        <v>126498.3</v>
      </c>
      <c r="D916" s="35">
        <f t="shared" ref="D916:L916" si="1895">D917+D925</f>
        <v>42752</v>
      </c>
      <c r="E916" s="35">
        <f t="shared" si="1895"/>
        <v>81194.799999999988</v>
      </c>
      <c r="F916" s="35">
        <f t="shared" si="1895"/>
        <v>2551.5</v>
      </c>
      <c r="G916" s="35">
        <f t="shared" si="1895"/>
        <v>119411.28000000001</v>
      </c>
      <c r="H916" s="35">
        <f t="shared" si="1895"/>
        <v>40279.47</v>
      </c>
      <c r="I916" s="35">
        <f t="shared" si="1895"/>
        <v>79131.81</v>
      </c>
      <c r="J916" s="35">
        <f t="shared" si="1895"/>
        <v>0</v>
      </c>
      <c r="K916" s="42">
        <f t="shared" si="7"/>
        <v>0.9439753735820956</v>
      </c>
      <c r="L916" s="35">
        <f t="shared" si="1895"/>
        <v>119411.28000000001</v>
      </c>
      <c r="M916" s="35">
        <f t="shared" ref="M916" si="1896">M917+M925</f>
        <v>40279.47</v>
      </c>
      <c r="N916" s="35">
        <f t="shared" ref="N916" si="1897">N917+N925</f>
        <v>79131.81</v>
      </c>
      <c r="O916" s="35">
        <f t="shared" ref="O916" si="1898">O917+O925</f>
        <v>0</v>
      </c>
      <c r="P916" s="42">
        <f t="shared" si="3"/>
        <v>0.9439753735820956</v>
      </c>
      <c r="Q916" s="4"/>
    </row>
    <row r="917" spans="1:17" s="1" customFormat="1" ht="81" x14ac:dyDescent="0.25">
      <c r="A917" s="69" t="s">
        <v>6</v>
      </c>
      <c r="B917" s="60" t="s">
        <v>938</v>
      </c>
      <c r="C917" s="40">
        <f>C918</f>
        <v>2551.5</v>
      </c>
      <c r="D917" s="40">
        <f t="shared" ref="D917:O917" si="1899">D918</f>
        <v>0</v>
      </c>
      <c r="E917" s="40">
        <f t="shared" si="1899"/>
        <v>0</v>
      </c>
      <c r="F917" s="40">
        <f t="shared" si="1899"/>
        <v>2551.5</v>
      </c>
      <c r="G917" s="76">
        <f t="shared" si="1899"/>
        <v>0</v>
      </c>
      <c r="H917" s="76">
        <f t="shared" si="1899"/>
        <v>0</v>
      </c>
      <c r="I917" s="76">
        <f t="shared" si="1899"/>
        <v>0</v>
      </c>
      <c r="J917" s="76">
        <f t="shared" si="1899"/>
        <v>0</v>
      </c>
      <c r="K917" s="43">
        <f t="shared" si="7"/>
        <v>0</v>
      </c>
      <c r="L917" s="40">
        <f t="shared" si="1899"/>
        <v>0</v>
      </c>
      <c r="M917" s="40">
        <f t="shared" si="1899"/>
        <v>0</v>
      </c>
      <c r="N917" s="40">
        <f t="shared" si="1899"/>
        <v>0</v>
      </c>
      <c r="O917" s="40">
        <f t="shared" si="1899"/>
        <v>0</v>
      </c>
      <c r="P917" s="43">
        <f t="shared" si="3"/>
        <v>0</v>
      </c>
      <c r="Q917" s="34"/>
    </row>
    <row r="918" spans="1:17" s="1" customFormat="1" ht="81" x14ac:dyDescent="0.25">
      <c r="A918" s="69" t="s">
        <v>1142</v>
      </c>
      <c r="B918" s="60" t="s">
        <v>939</v>
      </c>
      <c r="C918" s="40">
        <f>C919+C920+C921+C922+C923+C924</f>
        <v>2551.5</v>
      </c>
      <c r="D918" s="40">
        <f t="shared" ref="D918:O918" si="1900">D919+D920+D921+D922+D923+D924</f>
        <v>0</v>
      </c>
      <c r="E918" s="40">
        <f t="shared" si="1900"/>
        <v>0</v>
      </c>
      <c r="F918" s="40">
        <f t="shared" si="1900"/>
        <v>2551.5</v>
      </c>
      <c r="G918" s="76">
        <f t="shared" si="1900"/>
        <v>0</v>
      </c>
      <c r="H918" s="76">
        <f t="shared" si="1900"/>
        <v>0</v>
      </c>
      <c r="I918" s="76">
        <f t="shared" si="1900"/>
        <v>0</v>
      </c>
      <c r="J918" s="76">
        <f t="shared" si="1900"/>
        <v>0</v>
      </c>
      <c r="K918" s="43">
        <f t="shared" si="7"/>
        <v>0</v>
      </c>
      <c r="L918" s="40">
        <f t="shared" si="1900"/>
        <v>0</v>
      </c>
      <c r="M918" s="40">
        <f t="shared" si="1900"/>
        <v>0</v>
      </c>
      <c r="N918" s="40">
        <f t="shared" si="1900"/>
        <v>0</v>
      </c>
      <c r="O918" s="40">
        <f t="shared" si="1900"/>
        <v>0</v>
      </c>
      <c r="P918" s="43">
        <f t="shared" si="3"/>
        <v>0</v>
      </c>
      <c r="Q918" s="34"/>
    </row>
    <row r="919" spans="1:17" s="1" customFormat="1" ht="83.25" x14ac:dyDescent="0.25">
      <c r="A919" s="69" t="s">
        <v>1058</v>
      </c>
      <c r="B919" s="61" t="s">
        <v>940</v>
      </c>
      <c r="C919" s="38">
        <f>D919+E919+F919</f>
        <v>0</v>
      </c>
      <c r="D919" s="38">
        <v>0</v>
      </c>
      <c r="E919" s="38">
        <v>0</v>
      </c>
      <c r="F919" s="38">
        <v>0</v>
      </c>
      <c r="G919" s="79">
        <f>H919+I919+J919</f>
        <v>0</v>
      </c>
      <c r="H919" s="79">
        <v>0</v>
      </c>
      <c r="I919" s="79">
        <v>0</v>
      </c>
      <c r="J919" s="79">
        <v>0</v>
      </c>
      <c r="K919" s="43" t="s">
        <v>33</v>
      </c>
      <c r="L919" s="38">
        <f>M919+N919+O919</f>
        <v>0</v>
      </c>
      <c r="M919" s="38">
        <v>0</v>
      </c>
      <c r="N919" s="38">
        <v>0</v>
      </c>
      <c r="O919" s="38">
        <v>0</v>
      </c>
      <c r="P919" s="43" t="s">
        <v>33</v>
      </c>
      <c r="Q919" s="34"/>
    </row>
    <row r="920" spans="1:17" s="1" customFormat="1" ht="131.25" x14ac:dyDescent="0.25">
      <c r="A920" s="69" t="s">
        <v>1059</v>
      </c>
      <c r="B920" s="61" t="s">
        <v>941</v>
      </c>
      <c r="C920" s="38">
        <f t="shared" ref="C920:C924" si="1901">D920+E920+F920</f>
        <v>2551.5</v>
      </c>
      <c r="D920" s="38">
        <v>0</v>
      </c>
      <c r="E920" s="38">
        <v>0</v>
      </c>
      <c r="F920" s="38">
        <v>2551.5</v>
      </c>
      <c r="G920" s="79">
        <f t="shared" ref="G920:G924" si="1902">H920+I920+J920</f>
        <v>0</v>
      </c>
      <c r="H920" s="79">
        <v>0</v>
      </c>
      <c r="I920" s="79">
        <v>0</v>
      </c>
      <c r="J920" s="79">
        <v>0</v>
      </c>
      <c r="K920" s="43">
        <f t="shared" si="7"/>
        <v>0</v>
      </c>
      <c r="L920" s="38">
        <f t="shared" ref="L920:L924" si="1903">M920+N920+O920</f>
        <v>0</v>
      </c>
      <c r="M920" s="38">
        <v>0</v>
      </c>
      <c r="N920" s="38">
        <v>0</v>
      </c>
      <c r="O920" s="38">
        <v>0</v>
      </c>
      <c r="P920" s="43">
        <f t="shared" si="3"/>
        <v>0</v>
      </c>
      <c r="Q920" s="56" t="s">
        <v>956</v>
      </c>
    </row>
    <row r="921" spans="1:17" s="1" customFormat="1" ht="83.25" x14ac:dyDescent="0.25">
      <c r="A921" s="69" t="s">
        <v>1101</v>
      </c>
      <c r="B921" s="61" t="s">
        <v>942</v>
      </c>
      <c r="C921" s="38">
        <f t="shared" si="1901"/>
        <v>0</v>
      </c>
      <c r="D921" s="38">
        <v>0</v>
      </c>
      <c r="E921" s="38">
        <v>0</v>
      </c>
      <c r="F921" s="38">
        <v>0</v>
      </c>
      <c r="G921" s="79">
        <f t="shared" si="1902"/>
        <v>0</v>
      </c>
      <c r="H921" s="79">
        <v>0</v>
      </c>
      <c r="I921" s="79">
        <v>0</v>
      </c>
      <c r="J921" s="79">
        <v>0</v>
      </c>
      <c r="K921" s="43" t="s">
        <v>33</v>
      </c>
      <c r="L921" s="38">
        <f t="shared" si="1903"/>
        <v>0</v>
      </c>
      <c r="M921" s="38">
        <v>0</v>
      </c>
      <c r="N921" s="38">
        <v>0</v>
      </c>
      <c r="O921" s="38">
        <v>0</v>
      </c>
      <c r="P921" s="43" t="s">
        <v>33</v>
      </c>
      <c r="Q921" s="34"/>
    </row>
    <row r="922" spans="1:17" s="1" customFormat="1" ht="83.25" x14ac:dyDescent="0.25">
      <c r="A922" s="69" t="s">
        <v>1102</v>
      </c>
      <c r="B922" s="61" t="s">
        <v>943</v>
      </c>
      <c r="C922" s="38">
        <f t="shared" si="1901"/>
        <v>0</v>
      </c>
      <c r="D922" s="38">
        <v>0</v>
      </c>
      <c r="E922" s="38">
        <v>0</v>
      </c>
      <c r="F922" s="38">
        <v>0</v>
      </c>
      <c r="G922" s="79">
        <f t="shared" si="1902"/>
        <v>0</v>
      </c>
      <c r="H922" s="79">
        <v>0</v>
      </c>
      <c r="I922" s="79">
        <v>0</v>
      </c>
      <c r="J922" s="79">
        <v>0</v>
      </c>
      <c r="K922" s="43" t="s">
        <v>33</v>
      </c>
      <c r="L922" s="38">
        <f t="shared" si="1903"/>
        <v>0</v>
      </c>
      <c r="M922" s="38">
        <v>0</v>
      </c>
      <c r="N922" s="38">
        <v>0</v>
      </c>
      <c r="O922" s="38">
        <v>0</v>
      </c>
      <c r="P922" s="43" t="s">
        <v>33</v>
      </c>
      <c r="Q922" s="34"/>
    </row>
    <row r="923" spans="1:17" s="1" customFormat="1" ht="83.25" x14ac:dyDescent="0.25">
      <c r="A923" s="69" t="s">
        <v>1086</v>
      </c>
      <c r="B923" s="61" t="s">
        <v>944</v>
      </c>
      <c r="C923" s="38">
        <f t="shared" si="1901"/>
        <v>0</v>
      </c>
      <c r="D923" s="38">
        <v>0</v>
      </c>
      <c r="E923" s="38">
        <v>0</v>
      </c>
      <c r="F923" s="38">
        <v>0</v>
      </c>
      <c r="G923" s="79">
        <f t="shared" si="1902"/>
        <v>0</v>
      </c>
      <c r="H923" s="79">
        <v>0</v>
      </c>
      <c r="I923" s="79">
        <v>0</v>
      </c>
      <c r="J923" s="79">
        <v>0</v>
      </c>
      <c r="K923" s="43" t="s">
        <v>33</v>
      </c>
      <c r="L923" s="38">
        <f t="shared" si="1903"/>
        <v>0</v>
      </c>
      <c r="M923" s="38">
        <v>0</v>
      </c>
      <c r="N923" s="38">
        <v>0</v>
      </c>
      <c r="O923" s="38">
        <v>0</v>
      </c>
      <c r="P923" s="43" t="s">
        <v>33</v>
      </c>
      <c r="Q923" s="34"/>
    </row>
    <row r="924" spans="1:17" s="1" customFormat="1" ht="83.25" x14ac:dyDescent="0.25">
      <c r="A924" s="69" t="s">
        <v>1087</v>
      </c>
      <c r="B924" s="61" t="s">
        <v>945</v>
      </c>
      <c r="C924" s="38">
        <f t="shared" si="1901"/>
        <v>0</v>
      </c>
      <c r="D924" s="38">
        <v>0</v>
      </c>
      <c r="E924" s="38">
        <v>0</v>
      </c>
      <c r="F924" s="38">
        <v>0</v>
      </c>
      <c r="G924" s="79">
        <f t="shared" si="1902"/>
        <v>0</v>
      </c>
      <c r="H924" s="79">
        <v>0</v>
      </c>
      <c r="I924" s="79">
        <v>0</v>
      </c>
      <c r="J924" s="79">
        <v>0</v>
      </c>
      <c r="K924" s="43" t="s">
        <v>33</v>
      </c>
      <c r="L924" s="38">
        <f t="shared" si="1903"/>
        <v>0</v>
      </c>
      <c r="M924" s="38">
        <v>0</v>
      </c>
      <c r="N924" s="38">
        <v>0</v>
      </c>
      <c r="O924" s="38">
        <v>0</v>
      </c>
      <c r="P924" s="43" t="s">
        <v>33</v>
      </c>
      <c r="Q924" s="34"/>
    </row>
    <row r="925" spans="1:17" s="1" customFormat="1" ht="81" x14ac:dyDescent="0.25">
      <c r="A925" s="69" t="s">
        <v>23</v>
      </c>
      <c r="B925" s="60" t="s">
        <v>946</v>
      </c>
      <c r="C925" s="40">
        <f>C926</f>
        <v>123946.8</v>
      </c>
      <c r="D925" s="40">
        <f t="shared" ref="D925:O926" si="1904">D926</f>
        <v>42752</v>
      </c>
      <c r="E925" s="40">
        <f t="shared" si="1904"/>
        <v>81194.799999999988</v>
      </c>
      <c r="F925" s="40">
        <f t="shared" si="1904"/>
        <v>0</v>
      </c>
      <c r="G925" s="76">
        <f t="shared" si="1904"/>
        <v>119411.28000000001</v>
      </c>
      <c r="H925" s="76">
        <f t="shared" si="1904"/>
        <v>40279.47</v>
      </c>
      <c r="I925" s="76">
        <f t="shared" si="1904"/>
        <v>79131.81</v>
      </c>
      <c r="J925" s="76">
        <f t="shared" si="1904"/>
        <v>0</v>
      </c>
      <c r="K925" s="43">
        <f t="shared" si="7"/>
        <v>0.96340752645489847</v>
      </c>
      <c r="L925" s="40">
        <f t="shared" si="1904"/>
        <v>119411.28000000001</v>
      </c>
      <c r="M925" s="40">
        <f t="shared" si="1904"/>
        <v>40279.47</v>
      </c>
      <c r="N925" s="40">
        <f t="shared" si="1904"/>
        <v>79131.81</v>
      </c>
      <c r="O925" s="40">
        <f t="shared" si="1904"/>
        <v>0</v>
      </c>
      <c r="P925" s="43">
        <f t="shared" si="3"/>
        <v>0.96340752645489847</v>
      </c>
      <c r="Q925" s="34"/>
    </row>
    <row r="926" spans="1:17" s="1" customFormat="1" ht="54" x14ac:dyDescent="0.25">
      <c r="A926" s="69" t="s">
        <v>1034</v>
      </c>
      <c r="B926" s="60" t="s">
        <v>947</v>
      </c>
      <c r="C926" s="40">
        <f>C927</f>
        <v>123946.8</v>
      </c>
      <c r="D926" s="40">
        <f t="shared" si="1904"/>
        <v>42752</v>
      </c>
      <c r="E926" s="40">
        <f t="shared" si="1904"/>
        <v>81194.799999999988</v>
      </c>
      <c r="F926" s="40">
        <f t="shared" si="1904"/>
        <v>0</v>
      </c>
      <c r="G926" s="76">
        <f t="shared" si="1904"/>
        <v>119411.28000000001</v>
      </c>
      <c r="H926" s="76">
        <f t="shared" si="1904"/>
        <v>40279.47</v>
      </c>
      <c r="I926" s="76">
        <f t="shared" si="1904"/>
        <v>79131.81</v>
      </c>
      <c r="J926" s="76">
        <f t="shared" si="1904"/>
        <v>0</v>
      </c>
      <c r="K926" s="43">
        <f t="shared" si="7"/>
        <v>0.96340752645489847</v>
      </c>
      <c r="L926" s="40">
        <f t="shared" si="1904"/>
        <v>119411.28000000001</v>
      </c>
      <c r="M926" s="40">
        <f t="shared" si="1904"/>
        <v>40279.47</v>
      </c>
      <c r="N926" s="40">
        <f t="shared" si="1904"/>
        <v>79131.81</v>
      </c>
      <c r="O926" s="40">
        <f t="shared" si="1904"/>
        <v>0</v>
      </c>
      <c r="P926" s="43">
        <f t="shared" si="3"/>
        <v>0.96340752645489847</v>
      </c>
      <c r="Q926" s="34"/>
    </row>
    <row r="927" spans="1:17" s="1" customFormat="1" ht="55.5" x14ac:dyDescent="0.25">
      <c r="A927" s="69" t="s">
        <v>1035</v>
      </c>
      <c r="B927" s="61" t="s">
        <v>948</v>
      </c>
      <c r="C927" s="40">
        <f>C928+C929+C930+C931+C932+C933+C934</f>
        <v>123946.8</v>
      </c>
      <c r="D927" s="40">
        <f t="shared" ref="D927:O927" si="1905">D928+D929+D930+D931+D932+D933+D934</f>
        <v>42752</v>
      </c>
      <c r="E927" s="40">
        <f t="shared" si="1905"/>
        <v>81194.799999999988</v>
      </c>
      <c r="F927" s="40">
        <f t="shared" si="1905"/>
        <v>0</v>
      </c>
      <c r="G927" s="76">
        <f t="shared" si="1905"/>
        <v>119411.28000000001</v>
      </c>
      <c r="H927" s="76">
        <f t="shared" si="1905"/>
        <v>40279.47</v>
      </c>
      <c r="I927" s="76">
        <f t="shared" si="1905"/>
        <v>79131.81</v>
      </c>
      <c r="J927" s="76">
        <f t="shared" si="1905"/>
        <v>0</v>
      </c>
      <c r="K927" s="43">
        <f t="shared" si="7"/>
        <v>0.96340752645489847</v>
      </c>
      <c r="L927" s="40">
        <f t="shared" si="1905"/>
        <v>119411.28000000001</v>
      </c>
      <c r="M927" s="40">
        <f t="shared" si="1905"/>
        <v>40279.47</v>
      </c>
      <c r="N927" s="40">
        <f t="shared" si="1905"/>
        <v>79131.81</v>
      </c>
      <c r="O927" s="40">
        <f t="shared" si="1905"/>
        <v>0</v>
      </c>
      <c r="P927" s="43">
        <f t="shared" si="3"/>
        <v>0.96340752645489847</v>
      </c>
      <c r="Q927" s="34"/>
    </row>
    <row r="928" spans="1:17" s="1" customFormat="1" ht="111" x14ac:dyDescent="0.25">
      <c r="A928" s="69" t="s">
        <v>1231</v>
      </c>
      <c r="B928" s="62" t="s">
        <v>949</v>
      </c>
      <c r="C928" s="38">
        <f>D928+E928+F928</f>
        <v>32563.3</v>
      </c>
      <c r="D928" s="38">
        <v>9808.7999999999993</v>
      </c>
      <c r="E928" s="38">
        <v>22754.5</v>
      </c>
      <c r="F928" s="38">
        <v>0</v>
      </c>
      <c r="G928" s="79">
        <f>H928+I928+J928</f>
        <v>32563.31</v>
      </c>
      <c r="H928" s="79">
        <v>9808.82</v>
      </c>
      <c r="I928" s="79">
        <v>22754.49</v>
      </c>
      <c r="J928" s="79">
        <v>0</v>
      </c>
      <c r="K928" s="43">
        <f t="shared" si="7"/>
        <v>1.0000003070941827</v>
      </c>
      <c r="L928" s="38">
        <f>M928+N928+O928</f>
        <v>32563.31</v>
      </c>
      <c r="M928" s="38">
        <v>9808.82</v>
      </c>
      <c r="N928" s="38">
        <v>22754.49</v>
      </c>
      <c r="O928" s="38">
        <v>0</v>
      </c>
      <c r="P928" s="43">
        <f t="shared" si="3"/>
        <v>1.0000003070941827</v>
      </c>
      <c r="Q928" s="34"/>
    </row>
    <row r="929" spans="1:17" s="1" customFormat="1" ht="111" x14ac:dyDescent="0.25">
      <c r="A929" s="69" t="s">
        <v>1232</v>
      </c>
      <c r="B929" s="62" t="s">
        <v>950</v>
      </c>
      <c r="C929" s="38">
        <f t="shared" ref="C929:C934" si="1906">D929+E929+F929</f>
        <v>16985.599999999999</v>
      </c>
      <c r="D929" s="38">
        <v>6060.7</v>
      </c>
      <c r="E929" s="38">
        <v>10924.9</v>
      </c>
      <c r="F929" s="38">
        <v>0</v>
      </c>
      <c r="G929" s="79">
        <f t="shared" ref="G929:G934" si="1907">H929+I929+J929</f>
        <v>16905.36</v>
      </c>
      <c r="H929" s="79">
        <v>5980.42</v>
      </c>
      <c r="I929" s="79">
        <v>10924.94</v>
      </c>
      <c r="J929" s="79">
        <v>0</v>
      </c>
      <c r="K929" s="43">
        <f t="shared" si="7"/>
        <v>0.9952759984928411</v>
      </c>
      <c r="L929" s="38">
        <f t="shared" ref="L929:L934" si="1908">M929+N929+O929</f>
        <v>16905.36</v>
      </c>
      <c r="M929" s="38">
        <v>5980.42</v>
      </c>
      <c r="N929" s="38">
        <v>10924.94</v>
      </c>
      <c r="O929" s="38">
        <v>0</v>
      </c>
      <c r="P929" s="43">
        <f t="shared" si="3"/>
        <v>0.9952759984928411</v>
      </c>
      <c r="Q929" s="34"/>
    </row>
    <row r="930" spans="1:17" s="1" customFormat="1" ht="111" x14ac:dyDescent="0.25">
      <c r="A930" s="69" t="s">
        <v>1233</v>
      </c>
      <c r="B930" s="62" t="s">
        <v>951</v>
      </c>
      <c r="C930" s="38">
        <f t="shared" si="1906"/>
        <v>18140.099999999999</v>
      </c>
      <c r="D930" s="38">
        <v>7052.8</v>
      </c>
      <c r="E930" s="38">
        <v>11087.3</v>
      </c>
      <c r="F930" s="38">
        <v>0</v>
      </c>
      <c r="G930" s="79">
        <f t="shared" si="1907"/>
        <v>13996.419999999998</v>
      </c>
      <c r="H930" s="79">
        <v>4938.7</v>
      </c>
      <c r="I930" s="79">
        <v>9057.7199999999993</v>
      </c>
      <c r="J930" s="79">
        <v>0</v>
      </c>
      <c r="K930" s="43">
        <f t="shared" si="7"/>
        <v>0.77157347533916565</v>
      </c>
      <c r="L930" s="38">
        <f t="shared" si="1908"/>
        <v>13996.419999999998</v>
      </c>
      <c r="M930" s="38">
        <v>4938.7</v>
      </c>
      <c r="N930" s="38">
        <v>9057.7199999999993</v>
      </c>
      <c r="O930" s="38">
        <v>0</v>
      </c>
      <c r="P930" s="43">
        <f t="shared" si="3"/>
        <v>0.77157347533916565</v>
      </c>
      <c r="Q930" s="83" t="s">
        <v>1431</v>
      </c>
    </row>
    <row r="931" spans="1:17" s="1" customFormat="1" ht="111" x14ac:dyDescent="0.25">
      <c r="A931" s="69" t="s">
        <v>1317</v>
      </c>
      <c r="B931" s="62" t="s">
        <v>952</v>
      </c>
      <c r="C931" s="38">
        <f t="shared" si="1906"/>
        <v>11667.3</v>
      </c>
      <c r="D931" s="38">
        <v>3525.8</v>
      </c>
      <c r="E931" s="38">
        <v>8141.5</v>
      </c>
      <c r="F931" s="38">
        <v>0</v>
      </c>
      <c r="G931" s="79">
        <f t="shared" si="1907"/>
        <v>11651.1</v>
      </c>
      <c r="H931" s="79">
        <v>3509.58</v>
      </c>
      <c r="I931" s="79">
        <v>8141.52</v>
      </c>
      <c r="J931" s="79">
        <v>0</v>
      </c>
      <c r="K931" s="43">
        <f t="shared" si="7"/>
        <v>0.99861150394692866</v>
      </c>
      <c r="L931" s="38">
        <f t="shared" si="1908"/>
        <v>11651.1</v>
      </c>
      <c r="M931" s="38">
        <v>3509.58</v>
      </c>
      <c r="N931" s="38">
        <v>8141.52</v>
      </c>
      <c r="O931" s="38">
        <v>0</v>
      </c>
      <c r="P931" s="43">
        <f t="shared" si="3"/>
        <v>0.99861150394692866</v>
      </c>
      <c r="Q931" s="34"/>
    </row>
    <row r="932" spans="1:17" s="1" customFormat="1" ht="111" x14ac:dyDescent="0.25">
      <c r="A932" s="69" t="s">
        <v>1382</v>
      </c>
      <c r="B932" s="62" t="s">
        <v>953</v>
      </c>
      <c r="C932" s="38">
        <f t="shared" si="1906"/>
        <v>44405.5</v>
      </c>
      <c r="D932" s="38">
        <v>16118.9</v>
      </c>
      <c r="E932" s="38">
        <v>28286.6</v>
      </c>
      <c r="F932" s="38">
        <v>0</v>
      </c>
      <c r="G932" s="79">
        <f t="shared" si="1907"/>
        <v>44270.29</v>
      </c>
      <c r="H932" s="79">
        <v>16017.15</v>
      </c>
      <c r="I932" s="79">
        <v>28253.14</v>
      </c>
      <c r="J932" s="79">
        <v>0</v>
      </c>
      <c r="K932" s="43">
        <f t="shared" si="7"/>
        <v>0.99695510691243205</v>
      </c>
      <c r="L932" s="38">
        <f t="shared" si="1908"/>
        <v>44270.29</v>
      </c>
      <c r="M932" s="38">
        <v>16017.15</v>
      </c>
      <c r="N932" s="38">
        <v>28253.14</v>
      </c>
      <c r="O932" s="38">
        <v>0</v>
      </c>
      <c r="P932" s="43">
        <f t="shared" si="3"/>
        <v>0.99695510691243205</v>
      </c>
      <c r="Q932" s="34"/>
    </row>
    <row r="933" spans="1:17" s="1" customFormat="1" ht="83.25" x14ac:dyDescent="0.25">
      <c r="A933" s="69" t="s">
        <v>1345</v>
      </c>
      <c r="B933" s="62" t="s">
        <v>954</v>
      </c>
      <c r="C933" s="38">
        <f t="shared" si="1906"/>
        <v>75</v>
      </c>
      <c r="D933" s="38">
        <v>75</v>
      </c>
      <c r="E933" s="38">
        <v>0</v>
      </c>
      <c r="F933" s="38">
        <v>0</v>
      </c>
      <c r="G933" s="79">
        <f t="shared" si="1907"/>
        <v>0</v>
      </c>
      <c r="H933" s="79">
        <v>0</v>
      </c>
      <c r="I933" s="79">
        <v>0</v>
      </c>
      <c r="J933" s="79">
        <v>0</v>
      </c>
      <c r="K933" s="43">
        <f t="shared" si="7"/>
        <v>0</v>
      </c>
      <c r="L933" s="38">
        <f t="shared" si="1908"/>
        <v>0</v>
      </c>
      <c r="M933" s="38">
        <v>0</v>
      </c>
      <c r="N933" s="38">
        <v>0</v>
      </c>
      <c r="O933" s="38">
        <v>0</v>
      </c>
      <c r="P933" s="43">
        <f t="shared" si="3"/>
        <v>0</v>
      </c>
      <c r="Q933" s="56" t="s">
        <v>1430</v>
      </c>
    </row>
    <row r="934" spans="1:17" s="1" customFormat="1" ht="83.25" x14ac:dyDescent="0.25">
      <c r="A934" s="69" t="s">
        <v>1346</v>
      </c>
      <c r="B934" s="62" t="s">
        <v>955</v>
      </c>
      <c r="C934" s="38">
        <f t="shared" si="1906"/>
        <v>110</v>
      </c>
      <c r="D934" s="38">
        <v>110</v>
      </c>
      <c r="E934" s="38">
        <v>0</v>
      </c>
      <c r="F934" s="38">
        <v>0</v>
      </c>
      <c r="G934" s="79">
        <f t="shared" si="1907"/>
        <v>24.8</v>
      </c>
      <c r="H934" s="79">
        <v>24.8</v>
      </c>
      <c r="I934" s="79">
        <v>0</v>
      </c>
      <c r="J934" s="79">
        <v>0</v>
      </c>
      <c r="K934" s="43">
        <f t="shared" si="7"/>
        <v>0.22545454545454546</v>
      </c>
      <c r="L934" s="38">
        <f t="shared" si="1908"/>
        <v>24.8</v>
      </c>
      <c r="M934" s="38">
        <v>24.8</v>
      </c>
      <c r="N934" s="38">
        <v>0</v>
      </c>
      <c r="O934" s="38">
        <v>0</v>
      </c>
      <c r="P934" s="43">
        <f t="shared" si="3"/>
        <v>0.22545454545454546</v>
      </c>
      <c r="Q934" s="56" t="s">
        <v>1100</v>
      </c>
    </row>
    <row r="935" spans="1:17" s="3" customFormat="1" ht="61.5" customHeight="1" x14ac:dyDescent="0.25">
      <c r="A935" s="87" t="s">
        <v>22</v>
      </c>
      <c r="B935" s="88"/>
      <c r="C935" s="41">
        <f t="shared" ref="C935:J935" si="1909">C6+C16+C134+C263+C293+C337+C352+C385+C468+C497+C556+C613+C662+C722+C754+C793++C809+C878+C916</f>
        <v>13375378.420000002</v>
      </c>
      <c r="D935" s="41">
        <f t="shared" si="1909"/>
        <v>5278051.7</v>
      </c>
      <c r="E935" s="41">
        <f t="shared" si="1909"/>
        <v>5295893.5199999996</v>
      </c>
      <c r="F935" s="41">
        <f t="shared" si="1909"/>
        <v>2801433.2</v>
      </c>
      <c r="G935" s="80">
        <f t="shared" si="1909"/>
        <v>12801730.67</v>
      </c>
      <c r="H935" s="80">
        <f t="shared" si="1909"/>
        <v>4884791.5600000005</v>
      </c>
      <c r="I935" s="80">
        <f t="shared" si="1909"/>
        <v>5200553.99</v>
      </c>
      <c r="J935" s="80">
        <f t="shared" si="1909"/>
        <v>2716385.12</v>
      </c>
      <c r="K935" s="43">
        <f t="shared" si="7"/>
        <v>0.95711166204148401</v>
      </c>
      <c r="L935" s="41">
        <f>L6+L16+L134+L263+L293+L337+L352+L385+L468+L497+L556+L613+L662+L722+L754+L793++L809+L878+L916</f>
        <v>12762556.990000002</v>
      </c>
      <c r="M935" s="41">
        <f>M6+M16+M134+M263+M293+M337+M352+M385+M468+M497+M556+M613+M662+M722+M754+M793++M809+M878+M916</f>
        <v>4921563.07</v>
      </c>
      <c r="N935" s="41">
        <f>N6+N16+N134+N263+N293+N337+N352+N385+N468+N497+N556+N613+N662+N722+N754+N793++N809+N878+N916</f>
        <v>5124608.8</v>
      </c>
      <c r="O935" s="41">
        <f>O6+O16+O134+O263+O293+O337+O352+O385+O468+O497+O556+O613+O662+O722+O754+O793++O809+O878+O916</f>
        <v>2716385.12</v>
      </c>
      <c r="P935" s="43">
        <f t="shared" si="3"/>
        <v>0.9541828716349694</v>
      </c>
      <c r="Q935" s="19"/>
    </row>
    <row r="936" spans="1:17" x14ac:dyDescent="0.25">
      <c r="G936" s="3"/>
      <c r="H936" s="3"/>
      <c r="I936" s="3"/>
      <c r="J936" s="3"/>
      <c r="L936" s="3"/>
      <c r="M936" s="3"/>
    </row>
    <row r="937" spans="1:17" x14ac:dyDescent="0.25">
      <c r="G937" s="3"/>
      <c r="H937" s="3"/>
      <c r="I937" s="3"/>
      <c r="J937" s="3"/>
      <c r="L937" s="3"/>
      <c r="M937" s="3"/>
    </row>
    <row r="938" spans="1:17" x14ac:dyDescent="0.25">
      <c r="G938" s="3"/>
      <c r="H938" s="3"/>
      <c r="I938" s="3"/>
      <c r="J938" s="3"/>
      <c r="L938" s="3"/>
      <c r="M938" s="3"/>
    </row>
    <row r="939" spans="1:17" ht="26.25" x14ac:dyDescent="0.4">
      <c r="D939" s="67"/>
      <c r="G939" s="3"/>
      <c r="H939" s="3"/>
      <c r="I939" s="3"/>
      <c r="J939" s="3"/>
      <c r="L939" s="3"/>
      <c r="M939" s="68"/>
    </row>
    <row r="940" spans="1:17" ht="18.75" x14ac:dyDescent="0.3">
      <c r="C940" s="15"/>
      <c r="D940" s="15"/>
      <c r="E940" s="15"/>
      <c r="G940" s="3"/>
      <c r="H940" s="3"/>
      <c r="I940" s="3"/>
      <c r="J940" s="3"/>
      <c r="L940" s="14"/>
      <c r="M940" s="14"/>
      <c r="N940" s="15"/>
    </row>
    <row r="941" spans="1:17" ht="18.75" x14ac:dyDescent="0.3">
      <c r="C941" s="15"/>
      <c r="D941" s="15"/>
      <c r="E941" s="15"/>
      <c r="G941" s="3"/>
      <c r="H941" s="3"/>
      <c r="I941" s="3"/>
      <c r="J941" s="3"/>
      <c r="L941" s="14"/>
      <c r="M941" s="14"/>
      <c r="N941" s="15"/>
    </row>
    <row r="942" spans="1:17" ht="29.25" customHeight="1" x14ac:dyDescent="0.3">
      <c r="C942" s="18"/>
      <c r="D942" s="18"/>
      <c r="E942" s="18"/>
      <c r="G942" s="3"/>
      <c r="H942" s="3"/>
      <c r="I942" s="3"/>
      <c r="J942" s="3"/>
      <c r="L942" s="16"/>
      <c r="M942" s="17"/>
      <c r="N942" s="17"/>
    </row>
    <row r="943" spans="1:17" ht="31.5" customHeight="1" x14ac:dyDescent="0.25">
      <c r="D943" s="6"/>
      <c r="E943" s="6"/>
      <c r="G943" s="3"/>
      <c r="H943" s="3"/>
      <c r="I943" s="3"/>
      <c r="J943" s="3"/>
      <c r="L943" s="3"/>
      <c r="M943" s="3"/>
    </row>
    <row r="944" spans="1:17" ht="75" customHeight="1" x14ac:dyDescent="0.45">
      <c r="B944" s="86"/>
      <c r="C944" s="86"/>
      <c r="D944" s="86"/>
      <c r="E944" s="86"/>
      <c r="F944" s="13"/>
      <c r="G944" s="11"/>
      <c r="H944" s="3"/>
      <c r="I944" s="3"/>
      <c r="J944" s="3"/>
      <c r="L944" s="3"/>
      <c r="M944" s="85"/>
    </row>
    <row r="945" spans="2:14" ht="75" customHeight="1" x14ac:dyDescent="0.3">
      <c r="B945" s="10"/>
      <c r="C945" s="10"/>
      <c r="D945" s="10"/>
      <c r="E945" s="10"/>
      <c r="F945" s="8"/>
      <c r="G945" s="11"/>
      <c r="H945" s="3"/>
      <c r="I945" s="3"/>
      <c r="J945" s="3"/>
      <c r="L945" s="3"/>
      <c r="M945" s="11"/>
    </row>
    <row r="946" spans="2:14" ht="85.5" customHeight="1" x14ac:dyDescent="0.35">
      <c r="B946" s="84"/>
      <c r="C946" s="8"/>
      <c r="D946" s="8"/>
      <c r="E946" s="8"/>
      <c r="F946" s="8"/>
      <c r="G946" s="11"/>
      <c r="H946" s="3"/>
      <c r="I946" s="3"/>
      <c r="J946" s="3"/>
      <c r="L946" s="3"/>
      <c r="M946" s="12"/>
    </row>
    <row r="947" spans="2:14" ht="18.75" x14ac:dyDescent="0.3">
      <c r="B947" s="8"/>
      <c r="C947" s="8"/>
      <c r="D947" s="9"/>
      <c r="E947" s="9"/>
      <c r="F947" s="8"/>
      <c r="G947" s="11"/>
      <c r="H947" s="3"/>
      <c r="I947" s="3"/>
      <c r="J947" s="3"/>
      <c r="L947" s="3"/>
      <c r="M947" s="3"/>
    </row>
    <row r="948" spans="2:14" ht="18.75" x14ac:dyDescent="0.3">
      <c r="B948" s="8"/>
      <c r="C948" s="8"/>
      <c r="D948" s="8"/>
      <c r="E948" s="8"/>
      <c r="F948" s="8"/>
      <c r="G948" s="11"/>
      <c r="H948" s="3"/>
      <c r="I948" s="3"/>
      <c r="J948" s="3"/>
      <c r="L948" s="3"/>
      <c r="M948" s="3"/>
    </row>
    <row r="949" spans="2:14" ht="18.75" x14ac:dyDescent="0.3">
      <c r="B949" s="8"/>
      <c r="C949" s="8"/>
      <c r="D949" s="8"/>
      <c r="E949" s="8"/>
      <c r="F949" s="8"/>
      <c r="G949" s="11"/>
      <c r="H949" s="3"/>
      <c r="I949" s="3"/>
      <c r="J949" s="3"/>
      <c r="L949" s="3"/>
      <c r="M949" s="3"/>
      <c r="N949" s="7"/>
    </row>
    <row r="950" spans="2:14" ht="18.75" x14ac:dyDescent="0.3">
      <c r="B950" s="8"/>
      <c r="C950" s="8"/>
      <c r="D950" s="8"/>
      <c r="E950" s="8"/>
      <c r="F950" s="8"/>
      <c r="G950" s="11"/>
      <c r="H950" s="3"/>
      <c r="I950" s="3"/>
      <c r="J950" s="3"/>
      <c r="L950" s="3"/>
      <c r="M950" s="3"/>
      <c r="N950" s="7"/>
    </row>
    <row r="951" spans="2:14" ht="18.75" x14ac:dyDescent="0.3">
      <c r="B951" s="8"/>
      <c r="C951" s="8"/>
      <c r="D951" s="8"/>
      <c r="E951" s="8"/>
      <c r="F951" s="8"/>
      <c r="G951" s="82"/>
      <c r="L951" s="3"/>
      <c r="M951" s="3"/>
    </row>
    <row r="952" spans="2:14" ht="18.75" x14ac:dyDescent="0.3">
      <c r="B952" s="8"/>
      <c r="C952" s="8"/>
      <c r="D952" s="8"/>
      <c r="E952" s="8"/>
      <c r="F952" s="8"/>
      <c r="G952" s="82"/>
      <c r="L952" s="3"/>
      <c r="M952" s="3"/>
    </row>
    <row r="953" spans="2:14" x14ac:dyDescent="0.25">
      <c r="L953" s="3"/>
      <c r="M953" s="3"/>
    </row>
    <row r="954" spans="2:14" x14ac:dyDescent="0.25">
      <c r="L954" s="3"/>
      <c r="M954" s="3"/>
    </row>
    <row r="955" spans="2:14" x14ac:dyDescent="0.25">
      <c r="L955" s="3"/>
      <c r="M955" s="3"/>
    </row>
    <row r="956" spans="2:14" x14ac:dyDescent="0.25">
      <c r="L956" s="3"/>
      <c r="M956" s="3"/>
    </row>
    <row r="957" spans="2:14" x14ac:dyDescent="0.25">
      <c r="L957" s="3"/>
      <c r="M957" s="3"/>
    </row>
    <row r="958" spans="2:14" x14ac:dyDescent="0.25">
      <c r="L958" s="3"/>
      <c r="M958" s="3"/>
    </row>
    <row r="959" spans="2:14" x14ac:dyDescent="0.25">
      <c r="L959" s="3"/>
      <c r="M959" s="3"/>
    </row>
    <row r="960" spans="2:14" x14ac:dyDescent="0.25">
      <c r="L960" s="3"/>
      <c r="M960" s="3"/>
    </row>
    <row r="961" spans="12:13" x14ac:dyDescent="0.25">
      <c r="L961" s="3"/>
      <c r="M961" s="3"/>
    </row>
    <row r="962" spans="12:13" x14ac:dyDescent="0.25">
      <c r="L962" s="3"/>
      <c r="M962" s="3"/>
    </row>
    <row r="963" spans="12:13" x14ac:dyDescent="0.25">
      <c r="L963" s="3"/>
      <c r="M963" s="3"/>
    </row>
  </sheetData>
  <mergeCells count="15">
    <mergeCell ref="B944:E944"/>
    <mergeCell ref="A935:B935"/>
    <mergeCell ref="A1:Q1"/>
    <mergeCell ref="A2:A4"/>
    <mergeCell ref="B2:B4"/>
    <mergeCell ref="C2:F3"/>
    <mergeCell ref="G2:J3"/>
    <mergeCell ref="K2:K4"/>
    <mergeCell ref="L2:O3"/>
    <mergeCell ref="Q2:Q4"/>
    <mergeCell ref="P2:P4"/>
    <mergeCell ref="Q802:Q803"/>
    <mergeCell ref="Q799:Q800"/>
    <mergeCell ref="Q796:Q797"/>
    <mergeCell ref="Q76:Q84"/>
  </mergeCells>
  <pageMargins left="0.25" right="0.25" top="0.75" bottom="0.75" header="0.3" footer="0.3"/>
  <pageSetup paperSize="9" scale="2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2021-03-26T07:49:36Z</dcterms:modified>
</cp:coreProperties>
</file>