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20112" windowHeight="9792"/>
  </bookViews>
  <sheets>
    <sheet name="доходы" sheetId="3" r:id="rId1"/>
  </sheets>
  <definedNames>
    <definedName name="_xlnm.Print_Titles" localSheetId="0">доходы!$3:$4</definedName>
  </definedNames>
  <calcPr calcId="145621"/>
</workbook>
</file>

<file path=xl/calcChain.xml><?xml version="1.0" encoding="utf-8"?>
<calcChain xmlns="http://schemas.openxmlformats.org/spreadsheetml/2006/main">
  <c r="H59" i="3" l="1"/>
  <c r="H58" i="3" s="1"/>
  <c r="H56" i="3"/>
  <c r="H52" i="3"/>
  <c r="H49" i="3"/>
  <c r="H43" i="3"/>
  <c r="H41" i="3"/>
  <c r="H38" i="3"/>
  <c r="H36" i="3"/>
  <c r="H34" i="3"/>
  <c r="H29" i="3"/>
  <c r="H27" i="3"/>
  <c r="H23" i="3"/>
  <c r="H21" i="3"/>
  <c r="H17" i="3"/>
  <c r="H15" i="3" s="1"/>
  <c r="H10" i="3"/>
  <c r="H8" i="3"/>
  <c r="H6" i="3"/>
  <c r="G59" i="3"/>
  <c r="G58" i="3" s="1"/>
  <c r="G56" i="3"/>
  <c r="G52" i="3"/>
  <c r="G49" i="3"/>
  <c r="G46" i="3" s="1"/>
  <c r="G43" i="3"/>
  <c r="G41" i="3"/>
  <c r="G38" i="3"/>
  <c r="G36" i="3"/>
  <c r="G34" i="3"/>
  <c r="G29" i="3"/>
  <c r="G27" i="3"/>
  <c r="G23" i="3"/>
  <c r="G21" i="3"/>
  <c r="G17" i="3"/>
  <c r="G15" i="3" s="1"/>
  <c r="G10" i="3"/>
  <c r="G8" i="3"/>
  <c r="G6" i="3"/>
  <c r="F59" i="3"/>
  <c r="F58" i="3" s="1"/>
  <c r="F56" i="3"/>
  <c r="F52" i="3"/>
  <c r="F49" i="3"/>
  <c r="F43" i="3"/>
  <c r="F40" i="3" s="1"/>
  <c r="F41" i="3"/>
  <c r="F38" i="3"/>
  <c r="F36" i="3"/>
  <c r="F34" i="3"/>
  <c r="F29" i="3"/>
  <c r="F27" i="3"/>
  <c r="F23" i="3"/>
  <c r="F21" i="3"/>
  <c r="F17" i="3"/>
  <c r="F15" i="3" s="1"/>
  <c r="F10" i="3"/>
  <c r="F8" i="3"/>
  <c r="F6" i="3"/>
  <c r="H26" i="3" l="1"/>
  <c r="H40" i="3"/>
  <c r="F46" i="3"/>
  <c r="H46" i="3"/>
  <c r="G40" i="3"/>
  <c r="G26" i="3"/>
  <c r="F26" i="3"/>
  <c r="H20" i="3"/>
  <c r="G20" i="3"/>
  <c r="F20" i="3"/>
  <c r="H5" i="3" l="1"/>
  <c r="H67" i="3" s="1"/>
  <c r="F5" i="3"/>
  <c r="F67" i="3" s="1"/>
  <c r="G5" i="3"/>
  <c r="G67" i="3" s="1"/>
  <c r="D7" i="3"/>
  <c r="E64" i="3" l="1"/>
  <c r="D58" i="3"/>
  <c r="D59" i="3"/>
  <c r="E53" i="3"/>
  <c r="E47" i="3"/>
  <c r="E42" i="3"/>
  <c r="E35" i="3"/>
  <c r="E16" i="3"/>
  <c r="E18" i="3"/>
  <c r="E19" i="3"/>
  <c r="D56" i="3"/>
  <c r="D49" i="3"/>
  <c r="D37" i="3"/>
  <c r="D34" i="3"/>
  <c r="C59" i="3" l="1"/>
  <c r="E59" i="3" s="1"/>
  <c r="C34" i="3"/>
  <c r="E34" i="3" s="1"/>
  <c r="E51" i="3"/>
  <c r="E32" i="3"/>
  <c r="C58" i="3" l="1"/>
  <c r="D17" i="3"/>
  <c r="C17" i="3"/>
  <c r="C15" i="3" s="1"/>
  <c r="D15" i="3" l="1"/>
  <c r="E15" i="3" s="1"/>
  <c r="E17" i="3"/>
  <c r="E63" i="3" l="1"/>
  <c r="E62" i="3"/>
  <c r="E61" i="3"/>
  <c r="E60" i="3"/>
  <c r="C56" i="3"/>
  <c r="E55" i="3"/>
  <c r="E54" i="3"/>
  <c r="D52" i="3"/>
  <c r="D46" i="3" s="1"/>
  <c r="C52" i="3"/>
  <c r="E50" i="3"/>
  <c r="C49" i="3"/>
  <c r="E44" i="3"/>
  <c r="D43" i="3"/>
  <c r="C43" i="3"/>
  <c r="D41" i="3"/>
  <c r="C41" i="3"/>
  <c r="E39" i="3"/>
  <c r="D38" i="3"/>
  <c r="C38" i="3"/>
  <c r="E37" i="3"/>
  <c r="D36" i="3"/>
  <c r="C36" i="3"/>
  <c r="E33" i="3"/>
  <c r="E31" i="3"/>
  <c r="E30" i="3"/>
  <c r="D29" i="3"/>
  <c r="C29" i="3"/>
  <c r="E28" i="3"/>
  <c r="D27" i="3"/>
  <c r="C27" i="3"/>
  <c r="E24" i="3"/>
  <c r="D23" i="3"/>
  <c r="C23" i="3"/>
  <c r="E22" i="3"/>
  <c r="D21" i="3"/>
  <c r="C21" i="3"/>
  <c r="E14" i="3"/>
  <c r="E13" i="3"/>
  <c r="E12" i="3"/>
  <c r="E11" i="3"/>
  <c r="D10" i="3"/>
  <c r="C10" i="3"/>
  <c r="E9" i="3"/>
  <c r="D8" i="3"/>
  <c r="C8" i="3"/>
  <c r="E7" i="3"/>
  <c r="D6" i="3"/>
  <c r="C6" i="3"/>
  <c r="E41" i="3" l="1"/>
  <c r="D40" i="3"/>
  <c r="C26" i="3"/>
  <c r="D26" i="3"/>
  <c r="C46" i="3"/>
  <c r="C20" i="3"/>
  <c r="E29" i="3"/>
  <c r="E57" i="3"/>
  <c r="E48" i="3"/>
  <c r="E49" i="3"/>
  <c r="E56" i="3"/>
  <c r="E10" i="3"/>
  <c r="E21" i="3"/>
  <c r="C40" i="3"/>
  <c r="E58" i="3"/>
  <c r="E6" i="3"/>
  <c r="E8" i="3"/>
  <c r="E27" i="3"/>
  <c r="E52" i="3"/>
  <c r="E36" i="3"/>
  <c r="E38" i="3"/>
  <c r="E43" i="3"/>
  <c r="D20" i="3"/>
  <c r="E23" i="3"/>
  <c r="C5" i="3" l="1"/>
  <c r="C67" i="3" s="1"/>
  <c r="D5" i="3"/>
  <c r="E46" i="3"/>
  <c r="E20" i="3"/>
  <c r="E26" i="3"/>
  <c r="E40" i="3"/>
  <c r="D67" i="3" l="1"/>
  <c r="E67" i="3" s="1"/>
  <c r="E5" i="3"/>
</calcChain>
</file>

<file path=xl/sharedStrings.xml><?xml version="1.0" encoding="utf-8"?>
<sst xmlns="http://schemas.openxmlformats.org/spreadsheetml/2006/main" count="136" uniqueCount="135">
  <si>
    <t>(тыс. руб.)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</si>
  <si>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</si>
  <si>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</si>
  <si>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</si>
  <si>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</si>
  <si>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</si>
  <si>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</si>
  <si>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</si>
  <si>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</si>
  <si>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</si>
  <si>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</si>
  <si>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</si>
  <si>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</si>
  <si>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</si>
  <si>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</si>
  <si>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</si>
  <si>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</si>
  <si>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</si>
  <si>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</si>
  <si>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</si>
  <si>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</si>
  <si>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</si>
  <si>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</si>
  <si>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</si>
  <si>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</si>
  <si>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</si>
  <si>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</si>
  <si>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</si>
  <si>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</si>
  <si>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</si>
  <si>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</si>
  <si>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</si>
  <si>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</si>
  <si>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</si>
  <si>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</si>
  <si>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</si>
  <si>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</si>
  <si>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</si>
  <si>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</si>
  <si>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</si>
  <si>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</si>
  <si>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</si>
  <si>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</si>
  <si>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</si>
  <si>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</si>
  <si>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</si>
  <si>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</si>
  <si>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</si>
  <si>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</si>
  <si>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</si>
  <si>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</si>
  <si>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</si>
  <si>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</si>
  <si>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</si>
  <si>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</si>
  <si>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</si>
  <si>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</si>
  <si>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</si>
  <si>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</si>
  <si>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</si>
  <si>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</si>
  <si>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</si>
  <si>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</si>
  <si>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</si>
  <si>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</si>
  <si>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</si>
  <si>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</si>
  <si>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</si>
  <si>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</si>
  <si>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</si>
  <si>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</si>
  <si>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</si>
  <si>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</si>
  <si>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</si>
  <si>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</si>
  <si>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</si>
  <si>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</si>
  <si>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</si>
  <si>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</si>
  <si>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</si>
  <si>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</si>
  <si>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</si>
  <si>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Ожидаемое исполнение                                  за 2019 год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</si>
  <si>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</si>
  <si>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</si>
  <si>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</si>
  <si>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</si>
  <si>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</si>
  <si>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</si>
  <si>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</si>
  <si>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</si>
  <si>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</si>
  <si>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</si>
  <si>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</si>
  <si>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</si>
  <si>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</si>
  <si>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</si>
  <si>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</si>
  <si>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</si>
  <si>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</si>
  <si>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</si>
  <si>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</si>
  <si>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</si>
  <si>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</si>
  <si>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</si>
  <si>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</si>
  <si>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</si>
  <si>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</si>
  <si>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</si>
  <si>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Доходы от продажи квартир</t>
  </si>
  <si>
    <t>000 1 14 01 000 00 0000 410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</si>
  <si>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</si>
  <si>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</si>
  <si>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</si>
  <si>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</si>
  <si>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</si>
  <si>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</si>
  <si>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</si>
  <si>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</si>
  <si>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000 1 11 07 000 00 0000 120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</si>
  <si>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</si>
  <si>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</si>
  <si>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</si>
  <si>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000 2 02 00 000 00 0000 000</t>
  </si>
  <si>
    <t>БЕЗВОЗМЕЗДНЫЕ ПОСТУПЛЕНИЯ ОТ ДРУГИХ БЮДЖЕТОВ БЮДЖЕТНОЙ СИСТЕМЫ РОССИЙСКОЙ ФЕДЕРАЦИИ</t>
  </si>
  <si>
    <t>000 2 07 00 000 00 0000 000</t>
  </si>
  <si>
    <t>Прочие безвозмездные поступления</t>
  </si>
  <si>
    <t>000 1 09 00 000 00 0000 000</t>
  </si>
  <si>
    <t>Задолженность и перерасчёты по отменённым налогам, сборам и иным обязательным платежам</t>
  </si>
  <si>
    <t>Прогноз бюджета</t>
  </si>
  <si>
    <t>2020 год</t>
  </si>
  <si>
    <t>2021 год</t>
  </si>
  <si>
    <t>2022 год</t>
  </si>
  <si>
    <t>Сведения о прогнозируемых объемах поступлений в бюджет городского округа Щёлково  по видам доходов на 2020 год и плановый период 2021 и 2022 годов, в сравнении с ожидаемым исполнением за 2019 год</t>
  </si>
  <si>
    <t xml:space="preserve">Утверждено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</si>
</sst>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</cellStyleXfs>
  <cellXfs count="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164" fontId="8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5" fillId="0" borderId="0" xfId="0" applyFont="1" applyAlignment="1"/>
    <xf numFmtId="164" fontId="9" fillId="2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3" fillId="2" borderId="0" xfId="0" applyFont="1" applyFill="1"/>
    <xf numFmtId="164" fontId="3" fillId="2" borderId="0" xfId="0" applyNumberFormat="1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4" fontId="11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right" vertical="center"/>
    </xf>
  </cellXfs>
  <cellStyles count="14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Q68" sqref="Q68"/>
    </sheetView>
  </sheetViews>
  <sheetFormatPr defaultColWidth="9.109375" defaultRowHeight="15.6" x14ac:dyDescent="0.3"/>
  <cols>
    <col min="1" max="1" width="27.44140625" style="27" customWidth="1"/>
    <col min="2" max="2" width="47" style="39" customWidth="1"/>
    <col min="3" max="3" width="15.109375" style="41" customWidth="1"/>
    <col min="4" max="4" width="16.33203125" style="27" customWidth="1"/>
    <col min="5" max="5" width="11.44140625" style="38" customWidth="1"/>
    <col min="6" max="6" width="14.5546875" style="27" customWidth="1"/>
    <col min="7" max="7" width="13.44140625" style="27" customWidth="1"/>
    <col min="8" max="8" width="12.33203125" style="27" customWidth="1"/>
    <col min="9" max="13" width="9.109375" style="27"/>
    <col min="14" max="14" width="10.6640625" style="27" customWidth="1"/>
    <col min="15" max="255" width="9.109375" style="27"/>
    <col min="256" max="256" width="27.44140625" style="27" customWidth="1"/>
    <col min="257" max="257" width="47" style="27" customWidth="1"/>
    <col min="258" max="258" width="15.109375" style="27" customWidth="1"/>
    <col min="259" max="259" width="16.88671875" style="27" customWidth="1"/>
    <col min="260" max="260" width="16.33203125" style="27" customWidth="1"/>
    <col min="261" max="261" width="11.44140625" style="27" customWidth="1"/>
    <col min="262" max="262" width="60.5546875" style="27" customWidth="1"/>
    <col min="263" max="511" width="9.109375" style="27"/>
    <col min="512" max="512" width="27.44140625" style="27" customWidth="1"/>
    <col min="513" max="513" width="47" style="27" customWidth="1"/>
    <col min="514" max="514" width="15.109375" style="27" customWidth="1"/>
    <col min="515" max="515" width="16.88671875" style="27" customWidth="1"/>
    <col min="516" max="516" width="16.33203125" style="27" customWidth="1"/>
    <col min="517" max="517" width="11.44140625" style="27" customWidth="1"/>
    <col min="518" max="518" width="60.5546875" style="27" customWidth="1"/>
    <col min="519" max="767" width="9.109375" style="27"/>
    <col min="768" max="768" width="27.44140625" style="27" customWidth="1"/>
    <col min="769" max="769" width="47" style="27" customWidth="1"/>
    <col min="770" max="770" width="15.109375" style="27" customWidth="1"/>
    <col min="771" max="771" width="16.88671875" style="27" customWidth="1"/>
    <col min="772" max="772" width="16.33203125" style="27" customWidth="1"/>
    <col min="773" max="773" width="11.44140625" style="27" customWidth="1"/>
    <col min="774" max="774" width="60.5546875" style="27" customWidth="1"/>
    <col min="775" max="1023" width="9.109375" style="27"/>
    <col min="1024" max="1024" width="27.44140625" style="27" customWidth="1"/>
    <col min="1025" max="1025" width="47" style="27" customWidth="1"/>
    <col min="1026" max="1026" width="15.109375" style="27" customWidth="1"/>
    <col min="1027" max="1027" width="16.88671875" style="27" customWidth="1"/>
    <col min="1028" max="1028" width="16.33203125" style="27" customWidth="1"/>
    <col min="1029" max="1029" width="11.44140625" style="27" customWidth="1"/>
    <col min="1030" max="1030" width="60.5546875" style="27" customWidth="1"/>
    <col min="1031" max="1279" width="9.109375" style="27"/>
    <col min="1280" max="1280" width="27.44140625" style="27" customWidth="1"/>
    <col min="1281" max="1281" width="47" style="27" customWidth="1"/>
    <col min="1282" max="1282" width="15.109375" style="27" customWidth="1"/>
    <col min="1283" max="1283" width="16.88671875" style="27" customWidth="1"/>
    <col min="1284" max="1284" width="16.33203125" style="27" customWidth="1"/>
    <col min="1285" max="1285" width="11.44140625" style="27" customWidth="1"/>
    <col min="1286" max="1286" width="60.5546875" style="27" customWidth="1"/>
    <col min="1287" max="1535" width="9.109375" style="27"/>
    <col min="1536" max="1536" width="27.44140625" style="27" customWidth="1"/>
    <col min="1537" max="1537" width="47" style="27" customWidth="1"/>
    <col min="1538" max="1538" width="15.109375" style="27" customWidth="1"/>
    <col min="1539" max="1539" width="16.88671875" style="27" customWidth="1"/>
    <col min="1540" max="1540" width="16.33203125" style="27" customWidth="1"/>
    <col min="1541" max="1541" width="11.44140625" style="27" customWidth="1"/>
    <col min="1542" max="1542" width="60.5546875" style="27" customWidth="1"/>
    <col min="1543" max="1791" width="9.109375" style="27"/>
    <col min="1792" max="1792" width="27.44140625" style="27" customWidth="1"/>
    <col min="1793" max="1793" width="47" style="27" customWidth="1"/>
    <col min="1794" max="1794" width="15.109375" style="27" customWidth="1"/>
    <col min="1795" max="1795" width="16.88671875" style="27" customWidth="1"/>
    <col min="1796" max="1796" width="16.33203125" style="27" customWidth="1"/>
    <col min="1797" max="1797" width="11.44140625" style="27" customWidth="1"/>
    <col min="1798" max="1798" width="60.5546875" style="27" customWidth="1"/>
    <col min="1799" max="2047" width="9.109375" style="27"/>
    <col min="2048" max="2048" width="27.44140625" style="27" customWidth="1"/>
    <col min="2049" max="2049" width="47" style="27" customWidth="1"/>
    <col min="2050" max="2050" width="15.109375" style="27" customWidth="1"/>
    <col min="2051" max="2051" width="16.88671875" style="27" customWidth="1"/>
    <col min="2052" max="2052" width="16.33203125" style="27" customWidth="1"/>
    <col min="2053" max="2053" width="11.44140625" style="27" customWidth="1"/>
    <col min="2054" max="2054" width="60.5546875" style="27" customWidth="1"/>
    <col min="2055" max="2303" width="9.109375" style="27"/>
    <col min="2304" max="2304" width="27.44140625" style="27" customWidth="1"/>
    <col min="2305" max="2305" width="47" style="27" customWidth="1"/>
    <col min="2306" max="2306" width="15.109375" style="27" customWidth="1"/>
    <col min="2307" max="2307" width="16.88671875" style="27" customWidth="1"/>
    <col min="2308" max="2308" width="16.33203125" style="27" customWidth="1"/>
    <col min="2309" max="2309" width="11.44140625" style="27" customWidth="1"/>
    <col min="2310" max="2310" width="60.5546875" style="27" customWidth="1"/>
    <col min="2311" max="2559" width="9.109375" style="27"/>
    <col min="2560" max="2560" width="27.44140625" style="27" customWidth="1"/>
    <col min="2561" max="2561" width="47" style="27" customWidth="1"/>
    <col min="2562" max="2562" width="15.109375" style="27" customWidth="1"/>
    <col min="2563" max="2563" width="16.88671875" style="27" customWidth="1"/>
    <col min="2564" max="2564" width="16.33203125" style="27" customWidth="1"/>
    <col min="2565" max="2565" width="11.44140625" style="27" customWidth="1"/>
    <col min="2566" max="2566" width="60.5546875" style="27" customWidth="1"/>
    <col min="2567" max="2815" width="9.109375" style="27"/>
    <col min="2816" max="2816" width="27.44140625" style="27" customWidth="1"/>
    <col min="2817" max="2817" width="47" style="27" customWidth="1"/>
    <col min="2818" max="2818" width="15.109375" style="27" customWidth="1"/>
    <col min="2819" max="2819" width="16.88671875" style="27" customWidth="1"/>
    <col min="2820" max="2820" width="16.33203125" style="27" customWidth="1"/>
    <col min="2821" max="2821" width="11.44140625" style="27" customWidth="1"/>
    <col min="2822" max="2822" width="60.5546875" style="27" customWidth="1"/>
    <col min="2823" max="3071" width="9.109375" style="27"/>
    <col min="3072" max="3072" width="27.44140625" style="27" customWidth="1"/>
    <col min="3073" max="3073" width="47" style="27" customWidth="1"/>
    <col min="3074" max="3074" width="15.109375" style="27" customWidth="1"/>
    <col min="3075" max="3075" width="16.88671875" style="27" customWidth="1"/>
    <col min="3076" max="3076" width="16.33203125" style="27" customWidth="1"/>
    <col min="3077" max="3077" width="11.44140625" style="27" customWidth="1"/>
    <col min="3078" max="3078" width="60.5546875" style="27" customWidth="1"/>
    <col min="3079" max="3327" width="9.109375" style="27"/>
    <col min="3328" max="3328" width="27.44140625" style="27" customWidth="1"/>
    <col min="3329" max="3329" width="47" style="27" customWidth="1"/>
    <col min="3330" max="3330" width="15.109375" style="27" customWidth="1"/>
    <col min="3331" max="3331" width="16.88671875" style="27" customWidth="1"/>
    <col min="3332" max="3332" width="16.33203125" style="27" customWidth="1"/>
    <col min="3333" max="3333" width="11.44140625" style="27" customWidth="1"/>
    <col min="3334" max="3334" width="60.5546875" style="27" customWidth="1"/>
    <col min="3335" max="3583" width="9.109375" style="27"/>
    <col min="3584" max="3584" width="27.44140625" style="27" customWidth="1"/>
    <col min="3585" max="3585" width="47" style="27" customWidth="1"/>
    <col min="3586" max="3586" width="15.109375" style="27" customWidth="1"/>
    <col min="3587" max="3587" width="16.88671875" style="27" customWidth="1"/>
    <col min="3588" max="3588" width="16.33203125" style="27" customWidth="1"/>
    <col min="3589" max="3589" width="11.44140625" style="27" customWidth="1"/>
    <col min="3590" max="3590" width="60.5546875" style="27" customWidth="1"/>
    <col min="3591" max="3839" width="9.109375" style="27"/>
    <col min="3840" max="3840" width="27.44140625" style="27" customWidth="1"/>
    <col min="3841" max="3841" width="47" style="27" customWidth="1"/>
    <col min="3842" max="3842" width="15.109375" style="27" customWidth="1"/>
    <col min="3843" max="3843" width="16.88671875" style="27" customWidth="1"/>
    <col min="3844" max="3844" width="16.33203125" style="27" customWidth="1"/>
    <col min="3845" max="3845" width="11.44140625" style="27" customWidth="1"/>
    <col min="3846" max="3846" width="60.5546875" style="27" customWidth="1"/>
    <col min="3847" max="4095" width="9.109375" style="27"/>
    <col min="4096" max="4096" width="27.44140625" style="27" customWidth="1"/>
    <col min="4097" max="4097" width="47" style="27" customWidth="1"/>
    <col min="4098" max="4098" width="15.109375" style="27" customWidth="1"/>
    <col min="4099" max="4099" width="16.88671875" style="27" customWidth="1"/>
    <col min="4100" max="4100" width="16.33203125" style="27" customWidth="1"/>
    <col min="4101" max="4101" width="11.44140625" style="27" customWidth="1"/>
    <col min="4102" max="4102" width="60.5546875" style="27" customWidth="1"/>
    <col min="4103" max="4351" width="9.109375" style="27"/>
    <col min="4352" max="4352" width="27.44140625" style="27" customWidth="1"/>
    <col min="4353" max="4353" width="47" style="27" customWidth="1"/>
    <col min="4354" max="4354" width="15.109375" style="27" customWidth="1"/>
    <col min="4355" max="4355" width="16.88671875" style="27" customWidth="1"/>
    <col min="4356" max="4356" width="16.33203125" style="27" customWidth="1"/>
    <col min="4357" max="4357" width="11.44140625" style="27" customWidth="1"/>
    <col min="4358" max="4358" width="60.5546875" style="27" customWidth="1"/>
    <col min="4359" max="4607" width="9.109375" style="27"/>
    <col min="4608" max="4608" width="27.44140625" style="27" customWidth="1"/>
    <col min="4609" max="4609" width="47" style="27" customWidth="1"/>
    <col min="4610" max="4610" width="15.109375" style="27" customWidth="1"/>
    <col min="4611" max="4611" width="16.88671875" style="27" customWidth="1"/>
    <col min="4612" max="4612" width="16.33203125" style="27" customWidth="1"/>
    <col min="4613" max="4613" width="11.44140625" style="27" customWidth="1"/>
    <col min="4614" max="4614" width="60.5546875" style="27" customWidth="1"/>
    <col min="4615" max="4863" width="9.109375" style="27"/>
    <col min="4864" max="4864" width="27.44140625" style="27" customWidth="1"/>
    <col min="4865" max="4865" width="47" style="27" customWidth="1"/>
    <col min="4866" max="4866" width="15.109375" style="27" customWidth="1"/>
    <col min="4867" max="4867" width="16.88671875" style="27" customWidth="1"/>
    <col min="4868" max="4868" width="16.33203125" style="27" customWidth="1"/>
    <col min="4869" max="4869" width="11.44140625" style="27" customWidth="1"/>
    <col min="4870" max="4870" width="60.5546875" style="27" customWidth="1"/>
    <col min="4871" max="5119" width="9.109375" style="27"/>
    <col min="5120" max="5120" width="27.44140625" style="27" customWidth="1"/>
    <col min="5121" max="5121" width="47" style="27" customWidth="1"/>
    <col min="5122" max="5122" width="15.109375" style="27" customWidth="1"/>
    <col min="5123" max="5123" width="16.88671875" style="27" customWidth="1"/>
    <col min="5124" max="5124" width="16.33203125" style="27" customWidth="1"/>
    <col min="5125" max="5125" width="11.44140625" style="27" customWidth="1"/>
    <col min="5126" max="5126" width="60.5546875" style="27" customWidth="1"/>
    <col min="5127" max="5375" width="9.109375" style="27"/>
    <col min="5376" max="5376" width="27.44140625" style="27" customWidth="1"/>
    <col min="5377" max="5377" width="47" style="27" customWidth="1"/>
    <col min="5378" max="5378" width="15.109375" style="27" customWidth="1"/>
    <col min="5379" max="5379" width="16.88671875" style="27" customWidth="1"/>
    <col min="5380" max="5380" width="16.33203125" style="27" customWidth="1"/>
    <col min="5381" max="5381" width="11.44140625" style="27" customWidth="1"/>
    <col min="5382" max="5382" width="60.5546875" style="27" customWidth="1"/>
    <col min="5383" max="5631" width="9.109375" style="27"/>
    <col min="5632" max="5632" width="27.44140625" style="27" customWidth="1"/>
    <col min="5633" max="5633" width="47" style="27" customWidth="1"/>
    <col min="5634" max="5634" width="15.109375" style="27" customWidth="1"/>
    <col min="5635" max="5635" width="16.88671875" style="27" customWidth="1"/>
    <col min="5636" max="5636" width="16.33203125" style="27" customWidth="1"/>
    <col min="5637" max="5637" width="11.44140625" style="27" customWidth="1"/>
    <col min="5638" max="5638" width="60.5546875" style="27" customWidth="1"/>
    <col min="5639" max="5887" width="9.109375" style="27"/>
    <col min="5888" max="5888" width="27.44140625" style="27" customWidth="1"/>
    <col min="5889" max="5889" width="47" style="27" customWidth="1"/>
    <col min="5890" max="5890" width="15.109375" style="27" customWidth="1"/>
    <col min="5891" max="5891" width="16.88671875" style="27" customWidth="1"/>
    <col min="5892" max="5892" width="16.33203125" style="27" customWidth="1"/>
    <col min="5893" max="5893" width="11.44140625" style="27" customWidth="1"/>
    <col min="5894" max="5894" width="60.5546875" style="27" customWidth="1"/>
    <col min="5895" max="6143" width="9.109375" style="27"/>
    <col min="6144" max="6144" width="27.44140625" style="27" customWidth="1"/>
    <col min="6145" max="6145" width="47" style="27" customWidth="1"/>
    <col min="6146" max="6146" width="15.109375" style="27" customWidth="1"/>
    <col min="6147" max="6147" width="16.88671875" style="27" customWidth="1"/>
    <col min="6148" max="6148" width="16.33203125" style="27" customWidth="1"/>
    <col min="6149" max="6149" width="11.44140625" style="27" customWidth="1"/>
    <col min="6150" max="6150" width="60.5546875" style="27" customWidth="1"/>
    <col min="6151" max="6399" width="9.109375" style="27"/>
    <col min="6400" max="6400" width="27.44140625" style="27" customWidth="1"/>
    <col min="6401" max="6401" width="47" style="27" customWidth="1"/>
    <col min="6402" max="6402" width="15.109375" style="27" customWidth="1"/>
    <col min="6403" max="6403" width="16.88671875" style="27" customWidth="1"/>
    <col min="6404" max="6404" width="16.33203125" style="27" customWidth="1"/>
    <col min="6405" max="6405" width="11.44140625" style="27" customWidth="1"/>
    <col min="6406" max="6406" width="60.5546875" style="27" customWidth="1"/>
    <col min="6407" max="6655" width="9.109375" style="27"/>
    <col min="6656" max="6656" width="27.44140625" style="27" customWidth="1"/>
    <col min="6657" max="6657" width="47" style="27" customWidth="1"/>
    <col min="6658" max="6658" width="15.109375" style="27" customWidth="1"/>
    <col min="6659" max="6659" width="16.88671875" style="27" customWidth="1"/>
    <col min="6660" max="6660" width="16.33203125" style="27" customWidth="1"/>
    <col min="6661" max="6661" width="11.44140625" style="27" customWidth="1"/>
    <col min="6662" max="6662" width="60.5546875" style="27" customWidth="1"/>
    <col min="6663" max="6911" width="9.109375" style="27"/>
    <col min="6912" max="6912" width="27.44140625" style="27" customWidth="1"/>
    <col min="6913" max="6913" width="47" style="27" customWidth="1"/>
    <col min="6914" max="6914" width="15.109375" style="27" customWidth="1"/>
    <col min="6915" max="6915" width="16.88671875" style="27" customWidth="1"/>
    <col min="6916" max="6916" width="16.33203125" style="27" customWidth="1"/>
    <col min="6917" max="6917" width="11.44140625" style="27" customWidth="1"/>
    <col min="6918" max="6918" width="60.5546875" style="27" customWidth="1"/>
    <col min="6919" max="7167" width="9.109375" style="27"/>
    <col min="7168" max="7168" width="27.44140625" style="27" customWidth="1"/>
    <col min="7169" max="7169" width="47" style="27" customWidth="1"/>
    <col min="7170" max="7170" width="15.109375" style="27" customWidth="1"/>
    <col min="7171" max="7171" width="16.88671875" style="27" customWidth="1"/>
    <col min="7172" max="7172" width="16.33203125" style="27" customWidth="1"/>
    <col min="7173" max="7173" width="11.44140625" style="27" customWidth="1"/>
    <col min="7174" max="7174" width="60.5546875" style="27" customWidth="1"/>
    <col min="7175" max="7423" width="9.109375" style="27"/>
    <col min="7424" max="7424" width="27.44140625" style="27" customWidth="1"/>
    <col min="7425" max="7425" width="47" style="27" customWidth="1"/>
    <col min="7426" max="7426" width="15.109375" style="27" customWidth="1"/>
    <col min="7427" max="7427" width="16.88671875" style="27" customWidth="1"/>
    <col min="7428" max="7428" width="16.33203125" style="27" customWidth="1"/>
    <col min="7429" max="7429" width="11.44140625" style="27" customWidth="1"/>
    <col min="7430" max="7430" width="60.5546875" style="27" customWidth="1"/>
    <col min="7431" max="7679" width="9.109375" style="27"/>
    <col min="7680" max="7680" width="27.44140625" style="27" customWidth="1"/>
    <col min="7681" max="7681" width="47" style="27" customWidth="1"/>
    <col min="7682" max="7682" width="15.109375" style="27" customWidth="1"/>
    <col min="7683" max="7683" width="16.88671875" style="27" customWidth="1"/>
    <col min="7684" max="7684" width="16.33203125" style="27" customWidth="1"/>
    <col min="7685" max="7685" width="11.44140625" style="27" customWidth="1"/>
    <col min="7686" max="7686" width="60.5546875" style="27" customWidth="1"/>
    <col min="7687" max="7935" width="9.109375" style="27"/>
    <col min="7936" max="7936" width="27.44140625" style="27" customWidth="1"/>
    <col min="7937" max="7937" width="47" style="27" customWidth="1"/>
    <col min="7938" max="7938" width="15.109375" style="27" customWidth="1"/>
    <col min="7939" max="7939" width="16.88671875" style="27" customWidth="1"/>
    <col min="7940" max="7940" width="16.33203125" style="27" customWidth="1"/>
    <col min="7941" max="7941" width="11.44140625" style="27" customWidth="1"/>
    <col min="7942" max="7942" width="60.5546875" style="27" customWidth="1"/>
    <col min="7943" max="8191" width="9.109375" style="27"/>
    <col min="8192" max="8192" width="27.44140625" style="27" customWidth="1"/>
    <col min="8193" max="8193" width="47" style="27" customWidth="1"/>
    <col min="8194" max="8194" width="15.109375" style="27" customWidth="1"/>
    <col min="8195" max="8195" width="16.88671875" style="27" customWidth="1"/>
    <col min="8196" max="8196" width="16.33203125" style="27" customWidth="1"/>
    <col min="8197" max="8197" width="11.44140625" style="27" customWidth="1"/>
    <col min="8198" max="8198" width="60.5546875" style="27" customWidth="1"/>
    <col min="8199" max="8447" width="9.109375" style="27"/>
    <col min="8448" max="8448" width="27.44140625" style="27" customWidth="1"/>
    <col min="8449" max="8449" width="47" style="27" customWidth="1"/>
    <col min="8450" max="8450" width="15.109375" style="27" customWidth="1"/>
    <col min="8451" max="8451" width="16.88671875" style="27" customWidth="1"/>
    <col min="8452" max="8452" width="16.33203125" style="27" customWidth="1"/>
    <col min="8453" max="8453" width="11.44140625" style="27" customWidth="1"/>
    <col min="8454" max="8454" width="60.5546875" style="27" customWidth="1"/>
    <col min="8455" max="8703" width="9.109375" style="27"/>
    <col min="8704" max="8704" width="27.44140625" style="27" customWidth="1"/>
    <col min="8705" max="8705" width="47" style="27" customWidth="1"/>
    <col min="8706" max="8706" width="15.109375" style="27" customWidth="1"/>
    <col min="8707" max="8707" width="16.88671875" style="27" customWidth="1"/>
    <col min="8708" max="8708" width="16.33203125" style="27" customWidth="1"/>
    <col min="8709" max="8709" width="11.44140625" style="27" customWidth="1"/>
    <col min="8710" max="8710" width="60.5546875" style="27" customWidth="1"/>
    <col min="8711" max="8959" width="9.109375" style="27"/>
    <col min="8960" max="8960" width="27.44140625" style="27" customWidth="1"/>
    <col min="8961" max="8961" width="47" style="27" customWidth="1"/>
    <col min="8962" max="8962" width="15.109375" style="27" customWidth="1"/>
    <col min="8963" max="8963" width="16.88671875" style="27" customWidth="1"/>
    <col min="8964" max="8964" width="16.33203125" style="27" customWidth="1"/>
    <col min="8965" max="8965" width="11.44140625" style="27" customWidth="1"/>
    <col min="8966" max="8966" width="60.5546875" style="27" customWidth="1"/>
    <col min="8967" max="9215" width="9.109375" style="27"/>
    <col min="9216" max="9216" width="27.44140625" style="27" customWidth="1"/>
    <col min="9217" max="9217" width="47" style="27" customWidth="1"/>
    <col min="9218" max="9218" width="15.109375" style="27" customWidth="1"/>
    <col min="9219" max="9219" width="16.88671875" style="27" customWidth="1"/>
    <col min="9220" max="9220" width="16.33203125" style="27" customWidth="1"/>
    <col min="9221" max="9221" width="11.44140625" style="27" customWidth="1"/>
    <col min="9222" max="9222" width="60.5546875" style="27" customWidth="1"/>
    <col min="9223" max="9471" width="9.109375" style="27"/>
    <col min="9472" max="9472" width="27.44140625" style="27" customWidth="1"/>
    <col min="9473" max="9473" width="47" style="27" customWidth="1"/>
    <col min="9474" max="9474" width="15.109375" style="27" customWidth="1"/>
    <col min="9475" max="9475" width="16.88671875" style="27" customWidth="1"/>
    <col min="9476" max="9476" width="16.33203125" style="27" customWidth="1"/>
    <col min="9477" max="9477" width="11.44140625" style="27" customWidth="1"/>
    <col min="9478" max="9478" width="60.5546875" style="27" customWidth="1"/>
    <col min="9479" max="9727" width="9.109375" style="27"/>
    <col min="9728" max="9728" width="27.44140625" style="27" customWidth="1"/>
    <col min="9729" max="9729" width="47" style="27" customWidth="1"/>
    <col min="9730" max="9730" width="15.109375" style="27" customWidth="1"/>
    <col min="9731" max="9731" width="16.88671875" style="27" customWidth="1"/>
    <col min="9732" max="9732" width="16.33203125" style="27" customWidth="1"/>
    <col min="9733" max="9733" width="11.44140625" style="27" customWidth="1"/>
    <col min="9734" max="9734" width="60.5546875" style="27" customWidth="1"/>
    <col min="9735" max="9983" width="9.109375" style="27"/>
    <col min="9984" max="9984" width="27.44140625" style="27" customWidth="1"/>
    <col min="9985" max="9985" width="47" style="27" customWidth="1"/>
    <col min="9986" max="9986" width="15.109375" style="27" customWidth="1"/>
    <col min="9987" max="9987" width="16.88671875" style="27" customWidth="1"/>
    <col min="9988" max="9988" width="16.33203125" style="27" customWidth="1"/>
    <col min="9989" max="9989" width="11.44140625" style="27" customWidth="1"/>
    <col min="9990" max="9990" width="60.5546875" style="27" customWidth="1"/>
    <col min="9991" max="10239" width="9.109375" style="27"/>
    <col min="10240" max="10240" width="27.44140625" style="27" customWidth="1"/>
    <col min="10241" max="10241" width="47" style="27" customWidth="1"/>
    <col min="10242" max="10242" width="15.109375" style="27" customWidth="1"/>
    <col min="10243" max="10243" width="16.88671875" style="27" customWidth="1"/>
    <col min="10244" max="10244" width="16.33203125" style="27" customWidth="1"/>
    <col min="10245" max="10245" width="11.44140625" style="27" customWidth="1"/>
    <col min="10246" max="10246" width="60.5546875" style="27" customWidth="1"/>
    <col min="10247" max="10495" width="9.109375" style="27"/>
    <col min="10496" max="10496" width="27.44140625" style="27" customWidth="1"/>
    <col min="10497" max="10497" width="47" style="27" customWidth="1"/>
    <col min="10498" max="10498" width="15.109375" style="27" customWidth="1"/>
    <col min="10499" max="10499" width="16.88671875" style="27" customWidth="1"/>
    <col min="10500" max="10500" width="16.33203125" style="27" customWidth="1"/>
    <col min="10501" max="10501" width="11.44140625" style="27" customWidth="1"/>
    <col min="10502" max="10502" width="60.5546875" style="27" customWidth="1"/>
    <col min="10503" max="10751" width="9.109375" style="27"/>
    <col min="10752" max="10752" width="27.44140625" style="27" customWidth="1"/>
    <col min="10753" max="10753" width="47" style="27" customWidth="1"/>
    <col min="10754" max="10754" width="15.109375" style="27" customWidth="1"/>
    <col min="10755" max="10755" width="16.88671875" style="27" customWidth="1"/>
    <col min="10756" max="10756" width="16.33203125" style="27" customWidth="1"/>
    <col min="10757" max="10757" width="11.44140625" style="27" customWidth="1"/>
    <col min="10758" max="10758" width="60.5546875" style="27" customWidth="1"/>
    <col min="10759" max="11007" width="9.109375" style="27"/>
    <col min="11008" max="11008" width="27.44140625" style="27" customWidth="1"/>
    <col min="11009" max="11009" width="47" style="27" customWidth="1"/>
    <col min="11010" max="11010" width="15.109375" style="27" customWidth="1"/>
    <col min="11011" max="11011" width="16.88671875" style="27" customWidth="1"/>
    <col min="11012" max="11012" width="16.33203125" style="27" customWidth="1"/>
    <col min="11013" max="11013" width="11.44140625" style="27" customWidth="1"/>
    <col min="11014" max="11014" width="60.5546875" style="27" customWidth="1"/>
    <col min="11015" max="11263" width="9.109375" style="27"/>
    <col min="11264" max="11264" width="27.44140625" style="27" customWidth="1"/>
    <col min="11265" max="11265" width="47" style="27" customWidth="1"/>
    <col min="11266" max="11266" width="15.109375" style="27" customWidth="1"/>
    <col min="11267" max="11267" width="16.88671875" style="27" customWidth="1"/>
    <col min="11268" max="11268" width="16.33203125" style="27" customWidth="1"/>
    <col min="11269" max="11269" width="11.44140625" style="27" customWidth="1"/>
    <col min="11270" max="11270" width="60.5546875" style="27" customWidth="1"/>
    <col min="11271" max="11519" width="9.109375" style="27"/>
    <col min="11520" max="11520" width="27.44140625" style="27" customWidth="1"/>
    <col min="11521" max="11521" width="47" style="27" customWidth="1"/>
    <col min="11522" max="11522" width="15.109375" style="27" customWidth="1"/>
    <col min="11523" max="11523" width="16.88671875" style="27" customWidth="1"/>
    <col min="11524" max="11524" width="16.33203125" style="27" customWidth="1"/>
    <col min="11525" max="11525" width="11.44140625" style="27" customWidth="1"/>
    <col min="11526" max="11526" width="60.5546875" style="27" customWidth="1"/>
    <col min="11527" max="11775" width="9.109375" style="27"/>
    <col min="11776" max="11776" width="27.44140625" style="27" customWidth="1"/>
    <col min="11777" max="11777" width="47" style="27" customWidth="1"/>
    <col min="11778" max="11778" width="15.109375" style="27" customWidth="1"/>
    <col min="11779" max="11779" width="16.88671875" style="27" customWidth="1"/>
    <col min="11780" max="11780" width="16.33203125" style="27" customWidth="1"/>
    <col min="11781" max="11781" width="11.44140625" style="27" customWidth="1"/>
    <col min="11782" max="11782" width="60.5546875" style="27" customWidth="1"/>
    <col min="11783" max="12031" width="9.109375" style="27"/>
    <col min="12032" max="12032" width="27.44140625" style="27" customWidth="1"/>
    <col min="12033" max="12033" width="47" style="27" customWidth="1"/>
    <col min="12034" max="12034" width="15.109375" style="27" customWidth="1"/>
    <col min="12035" max="12035" width="16.88671875" style="27" customWidth="1"/>
    <col min="12036" max="12036" width="16.33203125" style="27" customWidth="1"/>
    <col min="12037" max="12037" width="11.44140625" style="27" customWidth="1"/>
    <col min="12038" max="12038" width="60.5546875" style="27" customWidth="1"/>
    <col min="12039" max="12287" width="9.109375" style="27"/>
    <col min="12288" max="12288" width="27.44140625" style="27" customWidth="1"/>
    <col min="12289" max="12289" width="47" style="27" customWidth="1"/>
    <col min="12290" max="12290" width="15.109375" style="27" customWidth="1"/>
    <col min="12291" max="12291" width="16.88671875" style="27" customWidth="1"/>
    <col min="12292" max="12292" width="16.33203125" style="27" customWidth="1"/>
    <col min="12293" max="12293" width="11.44140625" style="27" customWidth="1"/>
    <col min="12294" max="12294" width="60.5546875" style="27" customWidth="1"/>
    <col min="12295" max="12543" width="9.109375" style="27"/>
    <col min="12544" max="12544" width="27.44140625" style="27" customWidth="1"/>
    <col min="12545" max="12545" width="47" style="27" customWidth="1"/>
    <col min="12546" max="12546" width="15.109375" style="27" customWidth="1"/>
    <col min="12547" max="12547" width="16.88671875" style="27" customWidth="1"/>
    <col min="12548" max="12548" width="16.33203125" style="27" customWidth="1"/>
    <col min="12549" max="12549" width="11.44140625" style="27" customWidth="1"/>
    <col min="12550" max="12550" width="60.5546875" style="27" customWidth="1"/>
    <col min="12551" max="12799" width="9.109375" style="27"/>
    <col min="12800" max="12800" width="27.44140625" style="27" customWidth="1"/>
    <col min="12801" max="12801" width="47" style="27" customWidth="1"/>
    <col min="12802" max="12802" width="15.109375" style="27" customWidth="1"/>
    <col min="12803" max="12803" width="16.88671875" style="27" customWidth="1"/>
    <col min="12804" max="12804" width="16.33203125" style="27" customWidth="1"/>
    <col min="12805" max="12805" width="11.44140625" style="27" customWidth="1"/>
    <col min="12806" max="12806" width="60.5546875" style="27" customWidth="1"/>
    <col min="12807" max="13055" width="9.109375" style="27"/>
    <col min="13056" max="13056" width="27.44140625" style="27" customWidth="1"/>
    <col min="13057" max="13057" width="47" style="27" customWidth="1"/>
    <col min="13058" max="13058" width="15.109375" style="27" customWidth="1"/>
    <col min="13059" max="13059" width="16.88671875" style="27" customWidth="1"/>
    <col min="13060" max="13060" width="16.33203125" style="27" customWidth="1"/>
    <col min="13061" max="13061" width="11.44140625" style="27" customWidth="1"/>
    <col min="13062" max="13062" width="60.5546875" style="27" customWidth="1"/>
    <col min="13063" max="13311" width="9.109375" style="27"/>
    <col min="13312" max="13312" width="27.44140625" style="27" customWidth="1"/>
    <col min="13313" max="13313" width="47" style="27" customWidth="1"/>
    <col min="13314" max="13314" width="15.109375" style="27" customWidth="1"/>
    <col min="13315" max="13315" width="16.88671875" style="27" customWidth="1"/>
    <col min="13316" max="13316" width="16.33203125" style="27" customWidth="1"/>
    <col min="13317" max="13317" width="11.44140625" style="27" customWidth="1"/>
    <col min="13318" max="13318" width="60.5546875" style="27" customWidth="1"/>
    <col min="13319" max="13567" width="9.109375" style="27"/>
    <col min="13568" max="13568" width="27.44140625" style="27" customWidth="1"/>
    <col min="13569" max="13569" width="47" style="27" customWidth="1"/>
    <col min="13570" max="13570" width="15.109375" style="27" customWidth="1"/>
    <col min="13571" max="13571" width="16.88671875" style="27" customWidth="1"/>
    <col min="13572" max="13572" width="16.33203125" style="27" customWidth="1"/>
    <col min="13573" max="13573" width="11.44140625" style="27" customWidth="1"/>
    <col min="13574" max="13574" width="60.5546875" style="27" customWidth="1"/>
    <col min="13575" max="13823" width="9.109375" style="27"/>
    <col min="13824" max="13824" width="27.44140625" style="27" customWidth="1"/>
    <col min="13825" max="13825" width="47" style="27" customWidth="1"/>
    <col min="13826" max="13826" width="15.109375" style="27" customWidth="1"/>
    <col min="13827" max="13827" width="16.88671875" style="27" customWidth="1"/>
    <col min="13828" max="13828" width="16.33203125" style="27" customWidth="1"/>
    <col min="13829" max="13829" width="11.44140625" style="27" customWidth="1"/>
    <col min="13830" max="13830" width="60.5546875" style="27" customWidth="1"/>
    <col min="13831" max="14079" width="9.109375" style="27"/>
    <col min="14080" max="14080" width="27.44140625" style="27" customWidth="1"/>
    <col min="14081" max="14081" width="47" style="27" customWidth="1"/>
    <col min="14082" max="14082" width="15.109375" style="27" customWidth="1"/>
    <col min="14083" max="14083" width="16.88671875" style="27" customWidth="1"/>
    <col min="14084" max="14084" width="16.33203125" style="27" customWidth="1"/>
    <col min="14085" max="14085" width="11.44140625" style="27" customWidth="1"/>
    <col min="14086" max="14086" width="60.5546875" style="27" customWidth="1"/>
    <col min="14087" max="14335" width="9.109375" style="27"/>
    <col min="14336" max="14336" width="27.44140625" style="27" customWidth="1"/>
    <col min="14337" max="14337" width="47" style="27" customWidth="1"/>
    <col min="14338" max="14338" width="15.109375" style="27" customWidth="1"/>
    <col min="14339" max="14339" width="16.88671875" style="27" customWidth="1"/>
    <col min="14340" max="14340" width="16.33203125" style="27" customWidth="1"/>
    <col min="14341" max="14341" width="11.44140625" style="27" customWidth="1"/>
    <col min="14342" max="14342" width="60.5546875" style="27" customWidth="1"/>
    <col min="14343" max="14591" width="9.109375" style="27"/>
    <col min="14592" max="14592" width="27.44140625" style="27" customWidth="1"/>
    <col min="14593" max="14593" width="47" style="27" customWidth="1"/>
    <col min="14594" max="14594" width="15.109375" style="27" customWidth="1"/>
    <col min="14595" max="14595" width="16.88671875" style="27" customWidth="1"/>
    <col min="14596" max="14596" width="16.33203125" style="27" customWidth="1"/>
    <col min="14597" max="14597" width="11.44140625" style="27" customWidth="1"/>
    <col min="14598" max="14598" width="60.5546875" style="27" customWidth="1"/>
    <col min="14599" max="14847" width="9.109375" style="27"/>
    <col min="14848" max="14848" width="27.44140625" style="27" customWidth="1"/>
    <col min="14849" max="14849" width="47" style="27" customWidth="1"/>
    <col min="14850" max="14850" width="15.109375" style="27" customWidth="1"/>
    <col min="14851" max="14851" width="16.88671875" style="27" customWidth="1"/>
    <col min="14852" max="14852" width="16.33203125" style="27" customWidth="1"/>
    <col min="14853" max="14853" width="11.44140625" style="27" customWidth="1"/>
    <col min="14854" max="14854" width="60.5546875" style="27" customWidth="1"/>
    <col min="14855" max="15103" width="9.109375" style="27"/>
    <col min="15104" max="15104" width="27.44140625" style="27" customWidth="1"/>
    <col min="15105" max="15105" width="47" style="27" customWidth="1"/>
    <col min="15106" max="15106" width="15.109375" style="27" customWidth="1"/>
    <col min="15107" max="15107" width="16.88671875" style="27" customWidth="1"/>
    <col min="15108" max="15108" width="16.33203125" style="27" customWidth="1"/>
    <col min="15109" max="15109" width="11.44140625" style="27" customWidth="1"/>
    <col min="15110" max="15110" width="60.5546875" style="27" customWidth="1"/>
    <col min="15111" max="15359" width="9.109375" style="27"/>
    <col min="15360" max="15360" width="27.44140625" style="27" customWidth="1"/>
    <col min="15361" max="15361" width="47" style="27" customWidth="1"/>
    <col min="15362" max="15362" width="15.109375" style="27" customWidth="1"/>
    <col min="15363" max="15363" width="16.88671875" style="27" customWidth="1"/>
    <col min="15364" max="15364" width="16.33203125" style="27" customWidth="1"/>
    <col min="15365" max="15365" width="11.44140625" style="27" customWidth="1"/>
    <col min="15366" max="15366" width="60.5546875" style="27" customWidth="1"/>
    <col min="15367" max="15615" width="9.109375" style="27"/>
    <col min="15616" max="15616" width="27.44140625" style="27" customWidth="1"/>
    <col min="15617" max="15617" width="47" style="27" customWidth="1"/>
    <col min="15618" max="15618" width="15.109375" style="27" customWidth="1"/>
    <col min="15619" max="15619" width="16.88671875" style="27" customWidth="1"/>
    <col min="15620" max="15620" width="16.33203125" style="27" customWidth="1"/>
    <col min="15621" max="15621" width="11.44140625" style="27" customWidth="1"/>
    <col min="15622" max="15622" width="60.5546875" style="27" customWidth="1"/>
    <col min="15623" max="15871" width="9.109375" style="27"/>
    <col min="15872" max="15872" width="27.44140625" style="27" customWidth="1"/>
    <col min="15873" max="15873" width="47" style="27" customWidth="1"/>
    <col min="15874" max="15874" width="15.109375" style="27" customWidth="1"/>
    <col min="15875" max="15875" width="16.88671875" style="27" customWidth="1"/>
    <col min="15876" max="15876" width="16.33203125" style="27" customWidth="1"/>
    <col min="15877" max="15877" width="11.44140625" style="27" customWidth="1"/>
    <col min="15878" max="15878" width="60.5546875" style="27" customWidth="1"/>
    <col min="15879" max="16127" width="9.109375" style="27"/>
    <col min="16128" max="16128" width="27.44140625" style="27" customWidth="1"/>
    <col min="16129" max="16129" width="47" style="27" customWidth="1"/>
    <col min="16130" max="16130" width="15.109375" style="27" customWidth="1"/>
    <col min="16131" max="16131" width="16.88671875" style="27" customWidth="1"/>
    <col min="16132" max="16132" width="16.33203125" style="27" customWidth="1"/>
    <col min="16133" max="16133" width="11.44140625" style="27" customWidth="1"/>
    <col min="16134" max="16134" width="60.5546875" style="27" customWidth="1"/>
    <col min="16135" max="16384" width="9.109375" style="27"/>
  </cols>
  <sheetData>
    <row r="1" spans="1:11" s="26" customFormat="1" ht="42" customHeight="1" x14ac:dyDescent="0.3">
      <c r="A1" s="56" t="s">
        <v>133</v>
      </c>
      <c r="B1" s="56"/>
      <c r="C1" s="56"/>
      <c r="D1" s="56"/>
      <c r="E1" s="56"/>
      <c r="F1" s="56"/>
      <c r="G1" s="56"/>
      <c r="H1" s="56"/>
    </row>
    <row r="2" spans="1:11" s="26" customFormat="1" ht="16.2" customHeight="1" x14ac:dyDescent="0.3">
      <c r="A2" s="1"/>
      <c r="B2" s="1"/>
      <c r="C2" s="2"/>
      <c r="D2" s="3"/>
      <c r="G2" s="3" t="s">
        <v>0</v>
      </c>
    </row>
    <row r="3" spans="1:11" ht="23.4" customHeight="1" x14ac:dyDescent="0.3">
      <c r="A3" s="59" t="s">
        <v>1</v>
      </c>
      <c r="B3" s="61" t="s">
        <v>2</v>
      </c>
      <c r="C3" s="63" t="s">
        <v>134</v>
      </c>
      <c r="D3" s="65" t="s">
        <v>82</v>
      </c>
      <c r="E3" s="58" t="s">
        <v>69</v>
      </c>
      <c r="F3" s="53" t="s">
        <v>129</v>
      </c>
      <c r="G3" s="54"/>
      <c r="H3" s="55"/>
    </row>
    <row r="4" spans="1:11" ht="21.6" customHeight="1" x14ac:dyDescent="0.3">
      <c r="A4" s="60"/>
      <c r="B4" s="62"/>
      <c r="C4" s="64"/>
      <c r="D4" s="66"/>
      <c r="E4" s="58"/>
      <c r="F4" s="52" t="s">
        <v>130</v>
      </c>
      <c r="G4" s="52" t="s">
        <v>131</v>
      </c>
      <c r="H4" s="52" t="s">
        <v>132</v>
      </c>
    </row>
    <row r="5" spans="1:11" ht="21.6" customHeight="1" x14ac:dyDescent="0.3">
      <c r="A5" s="4" t="s">
        <v>3</v>
      </c>
      <c r="B5" s="5" t="s">
        <v>4</v>
      </c>
      <c r="C5" s="28">
        <f>SUM(C6+C10+C20+C26+C38+C40+C46+C55+C56+C8)+C15</f>
        <v>4880875.1000000006</v>
      </c>
      <c r="D5" s="28">
        <f>SUM(D6+D10+D20+D26+D38+D40+D46+D55+D56+D8)+D15+D25</f>
        <v>5061184</v>
      </c>
      <c r="E5" s="42">
        <f t="shared" ref="E5:E24" si="0">D5/C5*100</f>
        <v>103.69419205174908</v>
      </c>
      <c r="F5" s="28">
        <f>SUM(F6+F10+F20+F26+F38+F40+F46+F55+F56+F8)+F15</f>
        <v>4901136</v>
      </c>
      <c r="G5" s="28">
        <f>SUM(G6+G10+G20+G26+G38+G40+G46+G55+G56+G8)+G15</f>
        <v>4864330</v>
      </c>
      <c r="H5" s="28">
        <f>SUM(H6+H10+H20+H26+H38+H40+H46+H55+H56+H8)+H15</f>
        <v>3879930</v>
      </c>
    </row>
    <row r="6" spans="1:11" s="26" customFormat="1" ht="20.25" customHeight="1" x14ac:dyDescent="0.3">
      <c r="A6" s="4" t="s">
        <v>5</v>
      </c>
      <c r="B6" s="4" t="s">
        <v>6</v>
      </c>
      <c r="C6" s="28">
        <f>SUM(C7)</f>
        <v>2945004</v>
      </c>
      <c r="D6" s="28">
        <f>SUM(D7)</f>
        <v>3084757</v>
      </c>
      <c r="E6" s="42">
        <f t="shared" si="0"/>
        <v>104.74542649178065</v>
      </c>
      <c r="F6" s="28">
        <f>SUM(F7)</f>
        <v>3147748</v>
      </c>
      <c r="G6" s="28">
        <f>SUM(G7)</f>
        <v>3171856</v>
      </c>
      <c r="H6" s="28">
        <f>SUM(H7)</f>
        <v>2158973</v>
      </c>
    </row>
    <row r="7" spans="1:11" s="26" customFormat="1" ht="25.2" customHeight="1" x14ac:dyDescent="0.3">
      <c r="A7" s="6" t="s">
        <v>7</v>
      </c>
      <c r="B7" s="6" t="s">
        <v>8</v>
      </c>
      <c r="C7" s="30">
        <v>2945004</v>
      </c>
      <c r="D7" s="30">
        <f>3075757+9000</f>
        <v>3084757</v>
      </c>
      <c r="E7" s="42">
        <f t="shared" si="0"/>
        <v>104.74542649178065</v>
      </c>
      <c r="F7" s="30">
        <v>3147748</v>
      </c>
      <c r="G7" s="30">
        <v>3171856</v>
      </c>
      <c r="H7" s="30">
        <v>2158973</v>
      </c>
    </row>
    <row r="8" spans="1:11" s="26" customFormat="1" ht="44.25" customHeight="1" x14ac:dyDescent="0.3">
      <c r="A8" s="4" t="s">
        <v>9</v>
      </c>
      <c r="B8" s="7" t="s">
        <v>10</v>
      </c>
      <c r="C8" s="28">
        <f>SUM(C9:C9)</f>
        <v>53461.7</v>
      </c>
      <c r="D8" s="28">
        <f>SUM(D9:D9)</f>
        <v>55364</v>
      </c>
      <c r="E8" s="42">
        <f t="shared" si="0"/>
        <v>103.55824824126432</v>
      </c>
      <c r="F8" s="28">
        <f>SUM(F9:F9)</f>
        <v>61196</v>
      </c>
      <c r="G8" s="28">
        <f>SUM(G9:G9)</f>
        <v>61196</v>
      </c>
      <c r="H8" s="28">
        <f>SUM(H9:H9)</f>
        <v>61196</v>
      </c>
      <c r="I8" s="31"/>
      <c r="J8" s="31"/>
      <c r="K8" s="31"/>
    </row>
    <row r="9" spans="1:11" s="26" customFormat="1" ht="38.25" customHeight="1" x14ac:dyDescent="0.3">
      <c r="A9" s="4" t="s">
        <v>11</v>
      </c>
      <c r="B9" s="8" t="s">
        <v>12</v>
      </c>
      <c r="C9" s="30">
        <v>53461.7</v>
      </c>
      <c r="D9" s="30">
        <v>55364</v>
      </c>
      <c r="E9" s="42">
        <f t="shared" si="0"/>
        <v>103.55824824126432</v>
      </c>
      <c r="F9" s="30">
        <v>61196</v>
      </c>
      <c r="G9" s="30">
        <v>61196</v>
      </c>
      <c r="H9" s="30">
        <v>61196</v>
      </c>
      <c r="I9" s="31"/>
      <c r="J9" s="31"/>
      <c r="K9" s="31"/>
    </row>
    <row r="10" spans="1:11" ht="27.6" customHeight="1" x14ac:dyDescent="0.3">
      <c r="A10" s="4" t="s">
        <v>13</v>
      </c>
      <c r="B10" s="9" t="s">
        <v>14</v>
      </c>
      <c r="C10" s="28">
        <f>SUM(C11:C14)</f>
        <v>514363</v>
      </c>
      <c r="D10" s="28">
        <f>SUM(D11:D14)</f>
        <v>524605</v>
      </c>
      <c r="E10" s="42">
        <f t="shared" si="0"/>
        <v>101.99120076677366</v>
      </c>
      <c r="F10" s="28">
        <f>SUM(F11:F14)</f>
        <v>579178</v>
      </c>
      <c r="G10" s="28">
        <f>SUM(G11:G14)</f>
        <v>561908</v>
      </c>
      <c r="H10" s="28">
        <f>SUM(H11:H14)</f>
        <v>613153</v>
      </c>
    </row>
    <row r="11" spans="1:11" ht="30" customHeight="1" x14ac:dyDescent="0.3">
      <c r="A11" s="10" t="s">
        <v>70</v>
      </c>
      <c r="B11" s="11" t="s">
        <v>15</v>
      </c>
      <c r="C11" s="30">
        <v>410709</v>
      </c>
      <c r="D11" s="30">
        <v>410709</v>
      </c>
      <c r="E11" s="42">
        <f t="shared" si="0"/>
        <v>100</v>
      </c>
      <c r="F11" s="30">
        <v>466018</v>
      </c>
      <c r="G11" s="30">
        <v>502219</v>
      </c>
      <c r="H11" s="30">
        <v>562486</v>
      </c>
    </row>
    <row r="12" spans="1:11" ht="28.5" customHeight="1" x14ac:dyDescent="0.3">
      <c r="A12" s="6" t="s">
        <v>16</v>
      </c>
      <c r="B12" s="12" t="s">
        <v>17</v>
      </c>
      <c r="C12" s="30">
        <v>66430</v>
      </c>
      <c r="D12" s="30">
        <v>72366</v>
      </c>
      <c r="E12" s="42">
        <f t="shared" si="0"/>
        <v>108.93572181243414</v>
      </c>
      <c r="F12" s="30">
        <v>65760</v>
      </c>
      <c r="G12" s="30">
        <v>10867</v>
      </c>
      <c r="H12" s="30">
        <v>0</v>
      </c>
    </row>
    <row r="13" spans="1:11" ht="23.25" customHeight="1" x14ac:dyDescent="0.3">
      <c r="A13" s="6" t="s">
        <v>18</v>
      </c>
      <c r="B13" s="12" t="s">
        <v>19</v>
      </c>
      <c r="C13" s="30">
        <v>397</v>
      </c>
      <c r="D13" s="30">
        <v>810</v>
      </c>
      <c r="E13" s="42">
        <f t="shared" si="0"/>
        <v>204.03022670025189</v>
      </c>
      <c r="F13" s="30">
        <v>0</v>
      </c>
      <c r="G13" s="30">
        <v>0</v>
      </c>
      <c r="H13" s="30">
        <v>380</v>
      </c>
    </row>
    <row r="14" spans="1:11" ht="27.6" x14ac:dyDescent="0.3">
      <c r="A14" s="10" t="s">
        <v>20</v>
      </c>
      <c r="B14" s="11" t="s">
        <v>21</v>
      </c>
      <c r="C14" s="30">
        <v>36827</v>
      </c>
      <c r="D14" s="30">
        <v>40720</v>
      </c>
      <c r="E14" s="42">
        <f t="shared" si="0"/>
        <v>110.57104841556466</v>
      </c>
      <c r="F14" s="30">
        <v>47400</v>
      </c>
      <c r="G14" s="30">
        <v>48822</v>
      </c>
      <c r="H14" s="30">
        <v>50287</v>
      </c>
    </row>
    <row r="15" spans="1:11" ht="24.6" customHeight="1" x14ac:dyDescent="0.3">
      <c r="A15" s="49" t="s">
        <v>83</v>
      </c>
      <c r="B15" s="48" t="s">
        <v>84</v>
      </c>
      <c r="C15" s="28">
        <f>SUM(C16+C17)</f>
        <v>782131.9</v>
      </c>
      <c r="D15" s="28">
        <f t="shared" ref="D15" si="1">SUM(D16+D17)</f>
        <v>796767</v>
      </c>
      <c r="E15" s="42">
        <f t="shared" si="0"/>
        <v>101.87118055151568</v>
      </c>
      <c r="F15" s="28">
        <f>SUM(F16+F17)</f>
        <v>682539</v>
      </c>
      <c r="G15" s="28">
        <f>SUM(G16+G17)</f>
        <v>696190</v>
      </c>
      <c r="H15" s="28">
        <f>SUM(H16+H17)</f>
        <v>710114</v>
      </c>
    </row>
    <row r="16" spans="1:11" ht="28.8" customHeight="1" x14ac:dyDescent="0.3">
      <c r="A16" s="10" t="s">
        <v>85</v>
      </c>
      <c r="B16" s="11" t="s">
        <v>86</v>
      </c>
      <c r="C16" s="30">
        <v>90214</v>
      </c>
      <c r="D16" s="30">
        <v>87128</v>
      </c>
      <c r="E16" s="42">
        <f t="shared" si="0"/>
        <v>96.57924490655553</v>
      </c>
      <c r="F16" s="30">
        <v>116802</v>
      </c>
      <c r="G16" s="30">
        <v>119138</v>
      </c>
      <c r="H16" s="30">
        <v>121521</v>
      </c>
    </row>
    <row r="17" spans="1:8" ht="24.6" customHeight="1" x14ac:dyDescent="0.3">
      <c r="A17" s="10" t="s">
        <v>88</v>
      </c>
      <c r="B17" s="11" t="s">
        <v>87</v>
      </c>
      <c r="C17" s="30">
        <f>SUM(C18:C19)</f>
        <v>691917.9</v>
      </c>
      <c r="D17" s="30">
        <f t="shared" ref="D17" si="2">SUM(D18:D19)</f>
        <v>709639</v>
      </c>
      <c r="E17" s="42">
        <f t="shared" si="0"/>
        <v>102.5611564609038</v>
      </c>
      <c r="F17" s="30">
        <f>SUM(F18:F19)</f>
        <v>565737</v>
      </c>
      <c r="G17" s="30">
        <f>SUM(G18:G19)</f>
        <v>577052</v>
      </c>
      <c r="H17" s="30">
        <f>SUM(H18:H19)</f>
        <v>588593</v>
      </c>
    </row>
    <row r="18" spans="1:8" ht="24" customHeight="1" x14ac:dyDescent="0.3">
      <c r="A18" s="50" t="s">
        <v>92</v>
      </c>
      <c r="B18" s="51" t="s">
        <v>89</v>
      </c>
      <c r="C18" s="30">
        <v>452110.5</v>
      </c>
      <c r="D18" s="30">
        <v>462750</v>
      </c>
      <c r="E18" s="42">
        <f t="shared" si="0"/>
        <v>102.35329637334236</v>
      </c>
      <c r="F18" s="30">
        <v>364800</v>
      </c>
      <c r="G18" s="30">
        <v>372096</v>
      </c>
      <c r="H18" s="30">
        <v>379537</v>
      </c>
    </row>
    <row r="19" spans="1:8" ht="24" customHeight="1" x14ac:dyDescent="0.3">
      <c r="A19" s="50" t="s">
        <v>91</v>
      </c>
      <c r="B19" s="51" t="s">
        <v>90</v>
      </c>
      <c r="C19" s="30">
        <v>239807.4</v>
      </c>
      <c r="D19" s="30">
        <v>246889</v>
      </c>
      <c r="E19" s="42">
        <f t="shared" si="0"/>
        <v>102.95303647844061</v>
      </c>
      <c r="F19" s="30">
        <v>200937</v>
      </c>
      <c r="G19" s="30">
        <v>204956</v>
      </c>
      <c r="H19" s="30">
        <v>209056</v>
      </c>
    </row>
    <row r="20" spans="1:8" ht="31.2" customHeight="1" x14ac:dyDescent="0.3">
      <c r="A20" s="13" t="s">
        <v>22</v>
      </c>
      <c r="B20" s="13" t="s">
        <v>23</v>
      </c>
      <c r="C20" s="28">
        <f>SUM(C21+C23)</f>
        <v>33131</v>
      </c>
      <c r="D20" s="28">
        <f>SUM(D21+D23)</f>
        <v>37982</v>
      </c>
      <c r="E20" s="42">
        <f t="shared" si="0"/>
        <v>114.64187618846398</v>
      </c>
      <c r="F20" s="28">
        <f>SUM(F21+F23)</f>
        <v>40014</v>
      </c>
      <c r="G20" s="28">
        <f>SUM(G21+G23)</f>
        <v>40862</v>
      </c>
      <c r="H20" s="28">
        <f>SUM(H21+H23)</f>
        <v>41726</v>
      </c>
    </row>
    <row r="21" spans="1:8" ht="52.2" customHeight="1" x14ac:dyDescent="0.3">
      <c r="A21" s="14" t="s">
        <v>24</v>
      </c>
      <c r="B21" s="15" t="s">
        <v>25</v>
      </c>
      <c r="C21" s="30">
        <f>SUM(C22)</f>
        <v>32531</v>
      </c>
      <c r="D21" s="30">
        <f>SUM(D22)</f>
        <v>37932</v>
      </c>
      <c r="E21" s="42">
        <f t="shared" si="0"/>
        <v>116.60262518828195</v>
      </c>
      <c r="F21" s="30">
        <f>SUM(F22)</f>
        <v>39914</v>
      </c>
      <c r="G21" s="30">
        <f>SUM(G22)</f>
        <v>40712</v>
      </c>
      <c r="H21" s="30">
        <f>SUM(H22)</f>
        <v>41526</v>
      </c>
    </row>
    <row r="22" spans="1:8" ht="55.2" x14ac:dyDescent="0.3">
      <c r="A22" s="16" t="s">
        <v>26</v>
      </c>
      <c r="B22" s="17" t="s">
        <v>27</v>
      </c>
      <c r="C22" s="32">
        <v>32531</v>
      </c>
      <c r="D22" s="30">
        <v>37932</v>
      </c>
      <c r="E22" s="42">
        <f t="shared" si="0"/>
        <v>116.60262518828195</v>
      </c>
      <c r="F22" s="32">
        <v>39914</v>
      </c>
      <c r="G22" s="32">
        <v>40712</v>
      </c>
      <c r="H22" s="32">
        <v>41526</v>
      </c>
    </row>
    <row r="23" spans="1:8" ht="48.6" customHeight="1" x14ac:dyDescent="0.3">
      <c r="A23" s="14" t="s">
        <v>28</v>
      </c>
      <c r="B23" s="18" t="s">
        <v>29</v>
      </c>
      <c r="C23" s="30">
        <f>SUM(C24)</f>
        <v>600</v>
      </c>
      <c r="D23" s="30">
        <f>SUM(D24)</f>
        <v>50</v>
      </c>
      <c r="E23" s="42">
        <f t="shared" si="0"/>
        <v>8.3333333333333321</v>
      </c>
      <c r="F23" s="30">
        <f>SUM(F24)</f>
        <v>100</v>
      </c>
      <c r="G23" s="30">
        <f>SUM(G24)</f>
        <v>150</v>
      </c>
      <c r="H23" s="30">
        <f>SUM(H24)</f>
        <v>200</v>
      </c>
    </row>
    <row r="24" spans="1:8" ht="48" customHeight="1" x14ac:dyDescent="0.3">
      <c r="A24" s="16" t="s">
        <v>30</v>
      </c>
      <c r="B24" s="19" t="s">
        <v>31</v>
      </c>
      <c r="C24" s="30">
        <v>600</v>
      </c>
      <c r="D24" s="29">
        <v>50</v>
      </c>
      <c r="E24" s="42">
        <f t="shared" si="0"/>
        <v>8.3333333333333321</v>
      </c>
      <c r="F24" s="30">
        <v>100</v>
      </c>
      <c r="G24" s="30">
        <v>150</v>
      </c>
      <c r="H24" s="30">
        <v>200</v>
      </c>
    </row>
    <row r="25" spans="1:8" ht="59.4" customHeight="1" x14ac:dyDescent="0.3">
      <c r="A25" s="13" t="s">
        <v>127</v>
      </c>
      <c r="B25" s="20" t="s">
        <v>128</v>
      </c>
      <c r="C25" s="30"/>
      <c r="D25" s="29">
        <v>3</v>
      </c>
      <c r="E25" s="42"/>
      <c r="F25" s="30"/>
      <c r="G25" s="30"/>
      <c r="H25" s="30"/>
    </row>
    <row r="26" spans="1:8" ht="45.6" customHeight="1" x14ac:dyDescent="0.3">
      <c r="A26" s="13" t="s">
        <v>32</v>
      </c>
      <c r="B26" s="20" t="s">
        <v>33</v>
      </c>
      <c r="C26" s="28">
        <f>SUM(C27+C29+C36)+C34</f>
        <v>349267.20000000001</v>
      </c>
      <c r="D26" s="28">
        <f>SUM(D27+D29+D36)+D34</f>
        <v>355599</v>
      </c>
      <c r="E26" s="42">
        <f t="shared" ref="E26:E44" si="3">D26/C26*100</f>
        <v>101.8128813699082</v>
      </c>
      <c r="F26" s="28">
        <f>SUM(F27+F29+F36)+F34</f>
        <v>317658</v>
      </c>
      <c r="G26" s="28">
        <f>SUM(G27+G29+G36)+G34</f>
        <v>291314</v>
      </c>
      <c r="H26" s="28">
        <f>SUM(H27+H29+H36)+H34</f>
        <v>265731</v>
      </c>
    </row>
    <row r="27" spans="1:8" ht="82.8" x14ac:dyDescent="0.3">
      <c r="A27" s="14" t="s">
        <v>34</v>
      </c>
      <c r="B27" s="15" t="s">
        <v>35</v>
      </c>
      <c r="C27" s="30">
        <f>SUM(C28)</f>
        <v>15</v>
      </c>
      <c r="D27" s="30">
        <f>D28</f>
        <v>20</v>
      </c>
      <c r="E27" s="42">
        <f t="shared" si="3"/>
        <v>133.33333333333331</v>
      </c>
      <c r="F27" s="30">
        <f>SUM(F28)</f>
        <v>15</v>
      </c>
      <c r="G27" s="30">
        <f>SUM(G28)</f>
        <v>15</v>
      </c>
      <c r="H27" s="30">
        <f>SUM(H28)</f>
        <v>15</v>
      </c>
    </row>
    <row r="28" spans="1:8" ht="55.2" x14ac:dyDescent="0.3">
      <c r="A28" s="21" t="s">
        <v>36</v>
      </c>
      <c r="B28" s="17" t="s">
        <v>37</v>
      </c>
      <c r="C28" s="30">
        <v>15</v>
      </c>
      <c r="D28" s="30">
        <v>20</v>
      </c>
      <c r="E28" s="42">
        <f t="shared" si="3"/>
        <v>133.33333333333331</v>
      </c>
      <c r="F28" s="30">
        <v>15</v>
      </c>
      <c r="G28" s="30">
        <v>15</v>
      </c>
      <c r="H28" s="30">
        <v>15</v>
      </c>
    </row>
    <row r="29" spans="1:8" ht="96.6" x14ac:dyDescent="0.3">
      <c r="A29" s="22" t="s">
        <v>38</v>
      </c>
      <c r="B29" s="18" t="s">
        <v>39</v>
      </c>
      <c r="C29" s="30">
        <f>SUM(C30:C33)</f>
        <v>290249.2</v>
      </c>
      <c r="D29" s="30">
        <f>SUM(D30:D33)</f>
        <v>310709</v>
      </c>
      <c r="E29" s="42">
        <f t="shared" si="3"/>
        <v>107.04904613001518</v>
      </c>
      <c r="F29" s="30">
        <f>SUM(F30:F33)</f>
        <v>275873</v>
      </c>
      <c r="G29" s="30">
        <f>SUM(G30:G33)</f>
        <v>248206</v>
      </c>
      <c r="H29" s="30">
        <f>SUM(H30:H33)</f>
        <v>225932</v>
      </c>
    </row>
    <row r="30" spans="1:8" ht="69" x14ac:dyDescent="0.3">
      <c r="A30" s="21" t="s">
        <v>93</v>
      </c>
      <c r="B30" s="17" t="s">
        <v>94</v>
      </c>
      <c r="C30" s="30">
        <v>217932</v>
      </c>
      <c r="D30" s="32">
        <v>254074</v>
      </c>
      <c r="E30" s="42">
        <f t="shared" si="3"/>
        <v>116.58407209588313</v>
      </c>
      <c r="F30" s="30">
        <v>225311</v>
      </c>
      <c r="G30" s="30">
        <v>199400</v>
      </c>
      <c r="H30" s="30">
        <v>179460</v>
      </c>
    </row>
    <row r="31" spans="1:8" ht="99.6" customHeight="1" x14ac:dyDescent="0.3">
      <c r="A31" s="16" t="s">
        <v>96</v>
      </c>
      <c r="B31" s="23" t="s">
        <v>95</v>
      </c>
      <c r="C31" s="30">
        <v>45154.400000000001</v>
      </c>
      <c r="D31" s="30">
        <v>29520</v>
      </c>
      <c r="E31" s="42">
        <f t="shared" si="3"/>
        <v>65.375688747940401</v>
      </c>
      <c r="F31" s="30">
        <v>24108</v>
      </c>
      <c r="G31" s="30">
        <v>24108</v>
      </c>
      <c r="H31" s="30">
        <v>24108</v>
      </c>
    </row>
    <row r="32" spans="1:8" ht="97.2" customHeight="1" x14ac:dyDescent="0.3">
      <c r="A32" s="19" t="s">
        <v>97</v>
      </c>
      <c r="B32" s="33" t="s">
        <v>98</v>
      </c>
      <c r="C32" s="30">
        <v>814.2</v>
      </c>
      <c r="D32" s="30">
        <v>1305</v>
      </c>
      <c r="E32" s="42">
        <f t="shared" si="3"/>
        <v>160.28002947678701</v>
      </c>
      <c r="F32" s="30">
        <v>1362</v>
      </c>
      <c r="G32" s="30">
        <v>1362</v>
      </c>
      <c r="H32" s="30">
        <v>1362</v>
      </c>
    </row>
    <row r="33" spans="1:8" ht="60.6" customHeight="1" x14ac:dyDescent="0.3">
      <c r="A33" s="16" t="s">
        <v>100</v>
      </c>
      <c r="B33" s="17" t="s">
        <v>99</v>
      </c>
      <c r="C33" s="30">
        <v>26348.6</v>
      </c>
      <c r="D33" s="30">
        <v>25810</v>
      </c>
      <c r="E33" s="42">
        <f t="shared" si="3"/>
        <v>97.955868623000853</v>
      </c>
      <c r="F33" s="30">
        <v>25092</v>
      </c>
      <c r="G33" s="30">
        <v>23336</v>
      </c>
      <c r="H33" s="30">
        <v>21002</v>
      </c>
    </row>
    <row r="34" spans="1:8" ht="54.6" customHeight="1" x14ac:dyDescent="0.3">
      <c r="A34" s="14" t="s">
        <v>119</v>
      </c>
      <c r="B34" s="18" t="s">
        <v>120</v>
      </c>
      <c r="C34" s="30">
        <f>C35</f>
        <v>500</v>
      </c>
      <c r="D34" s="30">
        <f>D35</f>
        <v>500</v>
      </c>
      <c r="E34" s="42">
        <f t="shared" si="3"/>
        <v>100</v>
      </c>
      <c r="F34" s="30">
        <f>F35</f>
        <v>0</v>
      </c>
      <c r="G34" s="30">
        <f>G35</f>
        <v>0</v>
      </c>
      <c r="H34" s="30">
        <f>H35</f>
        <v>0</v>
      </c>
    </row>
    <row r="35" spans="1:8" ht="65.400000000000006" customHeight="1" x14ac:dyDescent="0.3">
      <c r="A35" s="16" t="s">
        <v>122</v>
      </c>
      <c r="B35" s="17" t="s">
        <v>121</v>
      </c>
      <c r="C35" s="30">
        <v>500</v>
      </c>
      <c r="D35" s="30">
        <v>500</v>
      </c>
      <c r="E35" s="42">
        <f t="shared" si="3"/>
        <v>100</v>
      </c>
      <c r="F35" s="30"/>
      <c r="G35" s="30"/>
      <c r="H35" s="30"/>
    </row>
    <row r="36" spans="1:8" ht="96.6" x14ac:dyDescent="0.3">
      <c r="A36" s="14" t="s">
        <v>40</v>
      </c>
      <c r="B36" s="18" t="s">
        <v>41</v>
      </c>
      <c r="C36" s="30">
        <f>SUM(C37)</f>
        <v>58503</v>
      </c>
      <c r="D36" s="30">
        <f>SUM(D37)</f>
        <v>44370</v>
      </c>
      <c r="E36" s="42">
        <f t="shared" si="3"/>
        <v>75.842264499256444</v>
      </c>
      <c r="F36" s="30">
        <f>SUM(F37)</f>
        <v>41770</v>
      </c>
      <c r="G36" s="30">
        <f>SUM(G37)</f>
        <v>43093</v>
      </c>
      <c r="H36" s="30">
        <f>SUM(H37)</f>
        <v>39784</v>
      </c>
    </row>
    <row r="37" spans="1:8" ht="82.8" x14ac:dyDescent="0.3">
      <c r="A37" s="17" t="s">
        <v>101</v>
      </c>
      <c r="B37" s="17" t="s">
        <v>102</v>
      </c>
      <c r="C37" s="30">
        <v>58503</v>
      </c>
      <c r="D37" s="30">
        <f>5000+36770+2600</f>
        <v>44370</v>
      </c>
      <c r="E37" s="42">
        <f t="shared" si="3"/>
        <v>75.842264499256444</v>
      </c>
      <c r="F37" s="30">
        <v>41770</v>
      </c>
      <c r="G37" s="30">
        <v>43093</v>
      </c>
      <c r="H37" s="30">
        <v>39784</v>
      </c>
    </row>
    <row r="38" spans="1:8" ht="34.200000000000003" customHeight="1" x14ac:dyDescent="0.3">
      <c r="A38" s="13" t="s">
        <v>42</v>
      </c>
      <c r="B38" s="20" t="s">
        <v>43</v>
      </c>
      <c r="C38" s="28">
        <f>SUM(C39)</f>
        <v>10600</v>
      </c>
      <c r="D38" s="28">
        <f>SUM(D39)</f>
        <v>5600</v>
      </c>
      <c r="E38" s="42">
        <f t="shared" si="3"/>
        <v>52.830188679245282</v>
      </c>
      <c r="F38" s="28">
        <f>SUM(F39)</f>
        <v>6090</v>
      </c>
      <c r="G38" s="28">
        <f>SUM(G39)</f>
        <v>6090</v>
      </c>
      <c r="H38" s="28">
        <f>SUM(H39)</f>
        <v>6090</v>
      </c>
    </row>
    <row r="39" spans="1:8" ht="27.6" x14ac:dyDescent="0.3">
      <c r="A39" s="14" t="s">
        <v>44</v>
      </c>
      <c r="B39" s="15" t="s">
        <v>45</v>
      </c>
      <c r="C39" s="30">
        <v>10600</v>
      </c>
      <c r="D39" s="30">
        <v>5600</v>
      </c>
      <c r="E39" s="42">
        <f t="shared" si="3"/>
        <v>52.830188679245282</v>
      </c>
      <c r="F39" s="30">
        <v>6090</v>
      </c>
      <c r="G39" s="30">
        <v>6090</v>
      </c>
      <c r="H39" s="30">
        <v>6090</v>
      </c>
    </row>
    <row r="40" spans="1:8" ht="47.4" customHeight="1" x14ac:dyDescent="0.3">
      <c r="A40" s="13" t="s">
        <v>46</v>
      </c>
      <c r="B40" s="20" t="s">
        <v>47</v>
      </c>
      <c r="C40" s="28">
        <f>SUM(C43+C41)</f>
        <v>5379.2999999999993</v>
      </c>
      <c r="D40" s="28">
        <f>SUM(D43+D41)</f>
        <v>7849</v>
      </c>
      <c r="E40" s="42">
        <f t="shared" si="3"/>
        <v>145.91117803431675</v>
      </c>
      <c r="F40" s="28">
        <f>SUM(F43+F41)</f>
        <v>4012</v>
      </c>
      <c r="G40" s="28">
        <f>SUM(G43+G41)</f>
        <v>4032</v>
      </c>
      <c r="H40" s="28">
        <f>SUM(H43+H41)</f>
        <v>4052</v>
      </c>
    </row>
    <row r="41" spans="1:8" ht="24.75" customHeight="1" x14ac:dyDescent="0.3">
      <c r="A41" s="14" t="s">
        <v>75</v>
      </c>
      <c r="B41" s="15" t="s">
        <v>76</v>
      </c>
      <c r="C41" s="30">
        <f>C42</f>
        <v>3425.2</v>
      </c>
      <c r="D41" s="30">
        <f>D42</f>
        <v>2895</v>
      </c>
      <c r="E41" s="42">
        <f t="shared" si="3"/>
        <v>84.520611935069496</v>
      </c>
      <c r="F41" s="30">
        <f>F42</f>
        <v>1600</v>
      </c>
      <c r="G41" s="30">
        <f>G42</f>
        <v>1600</v>
      </c>
      <c r="H41" s="30">
        <f>H42</f>
        <v>1600</v>
      </c>
    </row>
    <row r="42" spans="1:8" x14ac:dyDescent="0.3">
      <c r="A42" s="14" t="s">
        <v>103</v>
      </c>
      <c r="B42" s="19" t="s">
        <v>104</v>
      </c>
      <c r="C42" s="30">
        <v>3425.2</v>
      </c>
      <c r="D42" s="30">
        <v>2895</v>
      </c>
      <c r="E42" s="42">
        <f t="shared" si="3"/>
        <v>84.520611935069496</v>
      </c>
      <c r="F42" s="30">
        <v>1600</v>
      </c>
      <c r="G42" s="30">
        <v>1600</v>
      </c>
      <c r="H42" s="30">
        <v>1600</v>
      </c>
    </row>
    <row r="43" spans="1:8" ht="23.4" customHeight="1" x14ac:dyDescent="0.3">
      <c r="A43" s="14" t="s">
        <v>48</v>
      </c>
      <c r="B43" s="15" t="s">
        <v>49</v>
      </c>
      <c r="C43" s="30">
        <f>SUM(C44:C45)</f>
        <v>1954.1</v>
      </c>
      <c r="D43" s="30">
        <f t="shared" ref="D43" si="4">SUM(D44:D45)</f>
        <v>4954</v>
      </c>
      <c r="E43" s="42">
        <f t="shared" si="3"/>
        <v>253.5182436927486</v>
      </c>
      <c r="F43" s="30">
        <f>SUM(F44:F45)</f>
        <v>2412</v>
      </c>
      <c r="G43" s="30">
        <f>SUM(G44:G45)</f>
        <v>2432</v>
      </c>
      <c r="H43" s="30">
        <f>SUM(H44:H45)</f>
        <v>2452</v>
      </c>
    </row>
    <row r="44" spans="1:8" ht="41.4" x14ac:dyDescent="0.3">
      <c r="A44" s="19" t="s">
        <v>105</v>
      </c>
      <c r="B44" s="19" t="s">
        <v>106</v>
      </c>
      <c r="C44" s="30">
        <v>1954.1</v>
      </c>
      <c r="D44" s="30">
        <v>1954</v>
      </c>
      <c r="E44" s="42">
        <f t="shared" si="3"/>
        <v>99.994882554628745</v>
      </c>
      <c r="F44" s="30">
        <v>2012</v>
      </c>
      <c r="G44" s="30">
        <v>2032</v>
      </c>
      <c r="H44" s="30">
        <v>2052</v>
      </c>
    </row>
    <row r="45" spans="1:8" ht="27.6" x14ac:dyDescent="0.3">
      <c r="A45" s="17" t="s">
        <v>107</v>
      </c>
      <c r="B45" s="19" t="s">
        <v>108</v>
      </c>
      <c r="C45" s="30"/>
      <c r="D45" s="30">
        <v>3000</v>
      </c>
      <c r="E45" s="42"/>
      <c r="F45" s="30">
        <v>400</v>
      </c>
      <c r="G45" s="30">
        <v>400</v>
      </c>
      <c r="H45" s="30">
        <v>400</v>
      </c>
    </row>
    <row r="46" spans="1:8" ht="36.6" customHeight="1" x14ac:dyDescent="0.3">
      <c r="A46" s="13" t="s">
        <v>50</v>
      </c>
      <c r="B46" s="20" t="s">
        <v>51</v>
      </c>
      <c r="C46" s="28">
        <f>SUM(C48+C49+C52)+C47</f>
        <v>82810</v>
      </c>
      <c r="D46" s="28">
        <f>SUM(D48+D49+D52)+D47</f>
        <v>83758</v>
      </c>
      <c r="E46" s="42">
        <f t="shared" ref="E46:E64" si="5">D46/C46*100</f>
        <v>101.14478927665741</v>
      </c>
      <c r="F46" s="28">
        <f>SUM(F48+F49+F52)+F47</f>
        <v>59701</v>
      </c>
      <c r="G46" s="28">
        <f>SUM(G48+G49+G52)+G47</f>
        <v>28382</v>
      </c>
      <c r="H46" s="28">
        <f>SUM(H48+H49+H52)+H47</f>
        <v>16395</v>
      </c>
    </row>
    <row r="47" spans="1:8" ht="36.6" customHeight="1" x14ac:dyDescent="0.3">
      <c r="A47" s="14" t="s">
        <v>110</v>
      </c>
      <c r="B47" s="14" t="s">
        <v>109</v>
      </c>
      <c r="C47" s="30">
        <v>3720.7</v>
      </c>
      <c r="D47" s="30">
        <v>830</v>
      </c>
      <c r="E47" s="42">
        <f t="shared" si="5"/>
        <v>22.307630284623862</v>
      </c>
      <c r="F47" s="30"/>
      <c r="G47" s="30"/>
      <c r="H47" s="30"/>
    </row>
    <row r="48" spans="1:8" ht="93.6" customHeight="1" x14ac:dyDescent="0.3">
      <c r="A48" s="34" t="s">
        <v>52</v>
      </c>
      <c r="B48" s="24" t="s">
        <v>53</v>
      </c>
      <c r="C48" s="30">
        <v>10264</v>
      </c>
      <c r="D48" s="30">
        <v>10264</v>
      </c>
      <c r="E48" s="42">
        <f t="shared" si="5"/>
        <v>100</v>
      </c>
      <c r="F48" s="30">
        <v>9587</v>
      </c>
      <c r="G48" s="30"/>
      <c r="H48" s="30"/>
    </row>
    <row r="49" spans="1:8" ht="66" customHeight="1" x14ac:dyDescent="0.3">
      <c r="A49" s="14" t="s">
        <v>54</v>
      </c>
      <c r="B49" s="15" t="s">
        <v>55</v>
      </c>
      <c r="C49" s="30">
        <f>SUM(C50:C51)</f>
        <v>40456.300000000003</v>
      </c>
      <c r="D49" s="30">
        <f>SUM(D50:D51)</f>
        <v>46295</v>
      </c>
      <c r="E49" s="42">
        <f t="shared" si="5"/>
        <v>114.43211564082725</v>
      </c>
      <c r="F49" s="30">
        <f>SUM(F50:F51)</f>
        <v>39114</v>
      </c>
      <c r="G49" s="30">
        <f>SUM(G50:G51)</f>
        <v>28382</v>
      </c>
      <c r="H49" s="30">
        <f>SUM(H50:H51)</f>
        <v>16395</v>
      </c>
    </row>
    <row r="50" spans="1:8" ht="57.6" customHeight="1" x14ac:dyDescent="0.3">
      <c r="A50" s="19" t="s">
        <v>111</v>
      </c>
      <c r="B50" s="17" t="s">
        <v>112</v>
      </c>
      <c r="C50" s="30">
        <v>39519</v>
      </c>
      <c r="D50" s="30">
        <v>46000</v>
      </c>
      <c r="E50" s="42">
        <f t="shared" si="5"/>
        <v>116.39970647030542</v>
      </c>
      <c r="F50" s="30">
        <v>39114</v>
      </c>
      <c r="G50" s="30">
        <v>28382</v>
      </c>
      <c r="H50" s="30">
        <v>16395</v>
      </c>
    </row>
    <row r="51" spans="1:8" ht="60.6" customHeight="1" x14ac:dyDescent="0.3">
      <c r="A51" s="19" t="s">
        <v>114</v>
      </c>
      <c r="B51" s="19" t="s">
        <v>113</v>
      </c>
      <c r="C51" s="30">
        <v>937.3</v>
      </c>
      <c r="D51" s="30">
        <v>295</v>
      </c>
      <c r="E51" s="42">
        <f t="shared" si="5"/>
        <v>31.473380987944093</v>
      </c>
      <c r="F51" s="30"/>
      <c r="G51" s="30"/>
      <c r="H51" s="30"/>
    </row>
    <row r="52" spans="1:8" ht="82.8" x14ac:dyDescent="0.3">
      <c r="A52" s="15" t="s">
        <v>71</v>
      </c>
      <c r="B52" s="12" t="s">
        <v>72</v>
      </c>
      <c r="C52" s="30">
        <f>SUM(C53:C54)</f>
        <v>28369</v>
      </c>
      <c r="D52" s="30">
        <f>SUM(D53:D54)</f>
        <v>26369</v>
      </c>
      <c r="E52" s="42">
        <f t="shared" si="5"/>
        <v>92.950051112129444</v>
      </c>
      <c r="F52" s="30">
        <f>SUM(F53:F54)</f>
        <v>11000</v>
      </c>
      <c r="G52" s="30">
        <f>SUM(G53:G54)</f>
        <v>0</v>
      </c>
      <c r="H52" s="30">
        <f>SUM(H53:H54)</f>
        <v>0</v>
      </c>
    </row>
    <row r="53" spans="1:8" ht="82.8" x14ac:dyDescent="0.3">
      <c r="A53" s="19" t="s">
        <v>115</v>
      </c>
      <c r="B53" s="25" t="s">
        <v>116</v>
      </c>
      <c r="C53" s="30">
        <v>27572</v>
      </c>
      <c r="D53" s="30">
        <v>25569</v>
      </c>
      <c r="E53" s="42">
        <f t="shared" si="5"/>
        <v>92.735383722617144</v>
      </c>
      <c r="F53" s="30">
        <v>11000</v>
      </c>
      <c r="G53" s="30"/>
      <c r="H53" s="30"/>
    </row>
    <row r="54" spans="1:8" ht="82.8" x14ac:dyDescent="0.3">
      <c r="A54" s="19" t="s">
        <v>117</v>
      </c>
      <c r="B54" s="25" t="s">
        <v>118</v>
      </c>
      <c r="C54" s="30">
        <v>797</v>
      </c>
      <c r="D54" s="30">
        <v>800</v>
      </c>
      <c r="E54" s="42">
        <f t="shared" si="5"/>
        <v>100.37641154328733</v>
      </c>
      <c r="F54" s="30"/>
      <c r="G54" s="30"/>
      <c r="H54" s="30"/>
    </row>
    <row r="55" spans="1:8" ht="42" customHeight="1" x14ac:dyDescent="0.3">
      <c r="A55" s="13" t="s">
        <v>56</v>
      </c>
      <c r="B55" s="20" t="s">
        <v>57</v>
      </c>
      <c r="C55" s="28">
        <v>19900</v>
      </c>
      <c r="D55" s="28">
        <v>19900</v>
      </c>
      <c r="E55" s="42">
        <f t="shared" si="5"/>
        <v>100</v>
      </c>
      <c r="F55" s="28">
        <v>300</v>
      </c>
      <c r="G55" s="28"/>
      <c r="H55" s="28"/>
    </row>
    <row r="56" spans="1:8" ht="25.2" customHeight="1" x14ac:dyDescent="0.3">
      <c r="A56" s="13" t="s">
        <v>58</v>
      </c>
      <c r="B56" s="20" t="s">
        <v>59</v>
      </c>
      <c r="C56" s="28">
        <f>C57</f>
        <v>84827</v>
      </c>
      <c r="D56" s="28">
        <f>SUM(D57:D57)</f>
        <v>89000</v>
      </c>
      <c r="E56" s="42">
        <f t="shared" si="5"/>
        <v>104.91942423992361</v>
      </c>
      <c r="F56" s="28">
        <f>F57</f>
        <v>2700</v>
      </c>
      <c r="G56" s="28">
        <f>G57</f>
        <v>2500</v>
      </c>
      <c r="H56" s="28">
        <f>H57</f>
        <v>2500</v>
      </c>
    </row>
    <row r="57" spans="1:8" ht="25.95" customHeight="1" x14ac:dyDescent="0.3">
      <c r="A57" s="14" t="s">
        <v>60</v>
      </c>
      <c r="B57" s="15" t="s">
        <v>59</v>
      </c>
      <c r="C57" s="30">
        <v>84827</v>
      </c>
      <c r="D57" s="30">
        <v>89000</v>
      </c>
      <c r="E57" s="42">
        <f t="shared" si="5"/>
        <v>104.91942423992361</v>
      </c>
      <c r="F57" s="30">
        <v>2700</v>
      </c>
      <c r="G57" s="30">
        <v>2500</v>
      </c>
      <c r="H57" s="30">
        <v>2500</v>
      </c>
    </row>
    <row r="58" spans="1:8" ht="28.95" customHeight="1" x14ac:dyDescent="0.3">
      <c r="A58" s="13" t="s">
        <v>61</v>
      </c>
      <c r="B58" s="20" t="s">
        <v>62</v>
      </c>
      <c r="C58" s="28">
        <f>SUM(C59+C64+C65+C66)</f>
        <v>5648386.0000000009</v>
      </c>
      <c r="D58" s="28">
        <f>SUM(D60:D66)</f>
        <v>5002313</v>
      </c>
      <c r="E58" s="42">
        <f t="shared" si="5"/>
        <v>88.561812170768775</v>
      </c>
      <c r="F58" s="28">
        <f>SUM(F59+F64+F65+F66)</f>
        <v>5649882.7000000002</v>
      </c>
      <c r="G58" s="28">
        <f>SUM(G59+G64+G65+G66)</f>
        <v>6856494.2999999998</v>
      </c>
      <c r="H58" s="28">
        <f>SUM(H59+H64+H65+H66)</f>
        <v>3830866.7</v>
      </c>
    </row>
    <row r="59" spans="1:8" ht="41.4" x14ac:dyDescent="0.3">
      <c r="A59" s="13" t="s">
        <v>123</v>
      </c>
      <c r="B59" s="20" t="s">
        <v>124</v>
      </c>
      <c r="C59" s="28">
        <f>SUM(C60:C63)</f>
        <v>5641357.3000000007</v>
      </c>
      <c r="D59" s="28">
        <f t="shared" ref="D59" si="6">SUM(D60:D63)</f>
        <v>4997213.5999999996</v>
      </c>
      <c r="E59" s="42">
        <f t="shared" si="5"/>
        <v>88.581760279569579</v>
      </c>
      <c r="F59" s="28">
        <f>SUM(F60:F63)</f>
        <v>5649882.7000000002</v>
      </c>
      <c r="G59" s="28">
        <f>SUM(G60:G63)</f>
        <v>6856494.2999999998</v>
      </c>
      <c r="H59" s="28">
        <f>SUM(H60:H63)</f>
        <v>3830866.7</v>
      </c>
    </row>
    <row r="60" spans="1:8" ht="30" customHeight="1" x14ac:dyDescent="0.3">
      <c r="A60" s="14" t="s">
        <v>63</v>
      </c>
      <c r="B60" s="45" t="s">
        <v>77</v>
      </c>
      <c r="C60" s="30">
        <v>37811</v>
      </c>
      <c r="D60" s="30">
        <v>37811</v>
      </c>
      <c r="E60" s="42">
        <f t="shared" si="5"/>
        <v>100</v>
      </c>
      <c r="F60" s="30">
        <v>5332</v>
      </c>
      <c r="G60" s="30">
        <v>4329</v>
      </c>
      <c r="H60" s="30"/>
    </row>
    <row r="61" spans="1:8" x14ac:dyDescent="0.3">
      <c r="A61" s="14" t="s">
        <v>64</v>
      </c>
      <c r="B61" s="45" t="s">
        <v>78</v>
      </c>
      <c r="C61" s="30">
        <v>2492398.9</v>
      </c>
      <c r="D61" s="30">
        <v>1814254</v>
      </c>
      <c r="E61" s="30">
        <f t="shared" si="5"/>
        <v>72.791478121740468</v>
      </c>
      <c r="F61" s="30">
        <v>2478789.7000000002</v>
      </c>
      <c r="G61" s="30">
        <v>3714616.3</v>
      </c>
      <c r="H61" s="30">
        <v>668114.69999999995</v>
      </c>
    </row>
    <row r="62" spans="1:8" ht="28.2" customHeight="1" x14ac:dyDescent="0.3">
      <c r="A62" s="14" t="s">
        <v>65</v>
      </c>
      <c r="B62" s="45" t="s">
        <v>79</v>
      </c>
      <c r="C62" s="30">
        <v>3055726</v>
      </c>
      <c r="D62" s="30">
        <v>3041509</v>
      </c>
      <c r="E62" s="30">
        <f t="shared" si="5"/>
        <v>99.534742316555864</v>
      </c>
      <c r="F62" s="30">
        <v>3165261</v>
      </c>
      <c r="G62" s="30">
        <v>3137549</v>
      </c>
      <c r="H62" s="30">
        <v>3160752</v>
      </c>
    </row>
    <row r="63" spans="1:8" x14ac:dyDescent="0.3">
      <c r="A63" s="6" t="s">
        <v>66</v>
      </c>
      <c r="B63" s="45" t="s">
        <v>67</v>
      </c>
      <c r="C63" s="32">
        <v>55421.4</v>
      </c>
      <c r="D63" s="30">
        <v>103639.6</v>
      </c>
      <c r="E63" s="30">
        <f t="shared" si="5"/>
        <v>187.00285449302979</v>
      </c>
      <c r="F63" s="32">
        <v>500</v>
      </c>
      <c r="G63" s="32"/>
      <c r="H63" s="32">
        <v>2000</v>
      </c>
    </row>
    <row r="64" spans="1:8" x14ac:dyDescent="0.3">
      <c r="A64" s="6" t="s">
        <v>125</v>
      </c>
      <c r="B64" s="46" t="s">
        <v>126</v>
      </c>
      <c r="C64" s="32">
        <v>6998.7</v>
      </c>
      <c r="D64" s="30">
        <v>6998.7</v>
      </c>
      <c r="E64" s="30">
        <f t="shared" si="5"/>
        <v>100</v>
      </c>
      <c r="F64" s="32"/>
      <c r="G64" s="32"/>
      <c r="H64" s="32"/>
    </row>
    <row r="65" spans="1:8" ht="33" customHeight="1" x14ac:dyDescent="0.3">
      <c r="A65" s="14" t="s">
        <v>73</v>
      </c>
      <c r="B65" s="46" t="s">
        <v>80</v>
      </c>
      <c r="C65" s="35">
        <v>30</v>
      </c>
      <c r="D65" s="67">
        <v>399.3</v>
      </c>
      <c r="E65" s="30"/>
      <c r="F65" s="35"/>
      <c r="G65" s="35"/>
      <c r="H65" s="35"/>
    </row>
    <row r="66" spans="1:8" ht="34.5" customHeight="1" x14ac:dyDescent="0.3">
      <c r="A66" s="14" t="s">
        <v>74</v>
      </c>
      <c r="B66" s="47" t="s">
        <v>81</v>
      </c>
      <c r="C66" s="35"/>
      <c r="D66" s="30">
        <v>-2298.6</v>
      </c>
      <c r="E66" s="30"/>
      <c r="F66" s="35"/>
      <c r="G66" s="35"/>
      <c r="H66" s="35"/>
    </row>
    <row r="67" spans="1:8" ht="36.75" customHeight="1" x14ac:dyDescent="0.3">
      <c r="A67" s="57" t="s">
        <v>68</v>
      </c>
      <c r="B67" s="57"/>
      <c r="C67" s="28">
        <f>SUM(C5+C58)</f>
        <v>10529261.100000001</v>
      </c>
      <c r="D67" s="28">
        <f>SUM(D5+D58)</f>
        <v>10063497</v>
      </c>
      <c r="E67" s="30">
        <f>D67/C67*100</f>
        <v>95.576478771145673</v>
      </c>
      <c r="F67" s="28">
        <f>SUM(F5+F58)</f>
        <v>10551018.699999999</v>
      </c>
      <c r="G67" s="28">
        <f>SUM(G5+G58)</f>
        <v>11720824.300000001</v>
      </c>
      <c r="H67" s="28">
        <f>SUM(H5+H58)</f>
        <v>7710796.7000000002</v>
      </c>
    </row>
    <row r="68" spans="1:8" ht="96.6" customHeight="1" x14ac:dyDescent="0.3">
      <c r="A68" s="36"/>
      <c r="B68" s="36"/>
      <c r="C68" s="37"/>
      <c r="D68" s="43"/>
    </row>
    <row r="69" spans="1:8" ht="69" customHeight="1" x14ac:dyDescent="0.3">
      <c r="B69" s="27"/>
      <c r="C69" s="40"/>
      <c r="D69" s="43"/>
      <c r="E69" s="27"/>
    </row>
    <row r="70" spans="1:8" ht="47.4" customHeight="1" x14ac:dyDescent="0.3">
      <c r="B70" s="27"/>
      <c r="D70" s="44"/>
      <c r="E70" s="27"/>
    </row>
    <row r="71" spans="1:8" x14ac:dyDescent="0.3">
      <c r="B71" s="27"/>
      <c r="D71" s="43"/>
      <c r="E71" s="27"/>
    </row>
    <row r="72" spans="1:8" ht="81" customHeight="1" x14ac:dyDescent="0.3">
      <c r="B72" s="27"/>
      <c r="D72" s="44"/>
      <c r="E72" s="27"/>
    </row>
    <row r="73" spans="1:8" ht="49.2" customHeight="1" x14ac:dyDescent="0.3">
      <c r="B73" s="27"/>
      <c r="E73" s="27"/>
    </row>
    <row r="74" spans="1:8" ht="51.75" customHeight="1" x14ac:dyDescent="0.3">
      <c r="B74" s="27"/>
      <c r="E74" s="27"/>
    </row>
    <row r="75" spans="1:8" ht="93" customHeight="1" x14ac:dyDescent="0.3">
      <c r="B75" s="27"/>
      <c r="E75" s="27"/>
    </row>
    <row r="76" spans="1:8" ht="51.6" customHeight="1" x14ac:dyDescent="0.3">
      <c r="B76" s="27"/>
      <c r="E76" s="27"/>
    </row>
    <row r="77" spans="1:8" ht="100.2" customHeight="1" x14ac:dyDescent="0.3">
      <c r="B77" s="27"/>
      <c r="E77" s="27"/>
    </row>
    <row r="78" spans="1:8" x14ac:dyDescent="0.3">
      <c r="B78" s="27"/>
      <c r="E78" s="27"/>
    </row>
    <row r="79" spans="1:8" x14ac:dyDescent="0.3">
      <c r="B79" s="27"/>
      <c r="E79" s="27"/>
    </row>
    <row r="80" spans="1:8" ht="67.2" customHeight="1" x14ac:dyDescent="0.3">
      <c r="B80" s="27"/>
      <c r="E80" s="27"/>
    </row>
    <row r="81" spans="2:5" ht="74.400000000000006" customHeight="1" x14ac:dyDescent="0.3">
      <c r="B81" s="27"/>
      <c r="E81" s="27"/>
    </row>
    <row r="82" spans="2:5" ht="105.6" customHeight="1" x14ac:dyDescent="0.3">
      <c r="B82" s="27"/>
      <c r="E82" s="27"/>
    </row>
    <row r="83" spans="2:5" ht="103.2" hidden="1" customHeight="1" x14ac:dyDescent="0.3">
      <c r="B83" s="27"/>
      <c r="E83" s="27"/>
    </row>
    <row r="84" spans="2:5" ht="65.400000000000006" customHeight="1" x14ac:dyDescent="0.3">
      <c r="B84" s="27"/>
      <c r="E84" s="27"/>
    </row>
    <row r="85" spans="2:5" ht="87.75" customHeight="1" x14ac:dyDescent="0.3">
      <c r="B85" s="27"/>
      <c r="C85" s="27"/>
      <c r="E85" s="27"/>
    </row>
    <row r="86" spans="2:5" ht="67.95" customHeight="1" x14ac:dyDescent="0.3">
      <c r="B86" s="27"/>
      <c r="C86" s="27"/>
      <c r="E86" s="27"/>
    </row>
    <row r="87" spans="2:5" ht="82.2" customHeight="1" x14ac:dyDescent="0.3">
      <c r="B87" s="27"/>
      <c r="C87" s="27"/>
      <c r="E87" s="27"/>
    </row>
    <row r="88" spans="2:5" x14ac:dyDescent="0.3">
      <c r="B88" s="27"/>
      <c r="C88" s="27"/>
      <c r="E88" s="27"/>
    </row>
    <row r="89" spans="2:5" ht="82.95" customHeight="1" x14ac:dyDescent="0.3">
      <c r="B89" s="27"/>
      <c r="C89" s="27"/>
      <c r="E89" s="27"/>
    </row>
    <row r="90" spans="2:5" ht="62.4" customHeight="1" x14ac:dyDescent="0.3">
      <c r="B90" s="27"/>
      <c r="C90" s="27"/>
      <c r="E90" s="27"/>
    </row>
    <row r="91" spans="2:5" ht="91.95" customHeight="1" x14ac:dyDescent="0.3">
      <c r="B91" s="27"/>
      <c r="C91" s="27"/>
      <c r="E91" s="27"/>
    </row>
    <row r="92" spans="2:5" ht="97.2" customHeight="1" x14ac:dyDescent="0.3">
      <c r="B92" s="27"/>
      <c r="C92" s="27"/>
      <c r="E92" s="27"/>
    </row>
    <row r="93" spans="2:5" ht="90" customHeight="1" x14ac:dyDescent="0.3">
      <c r="B93" s="27"/>
      <c r="C93" s="27"/>
      <c r="E93" s="27"/>
    </row>
    <row r="94" spans="2:5" ht="90" customHeight="1" x14ac:dyDescent="0.3">
      <c r="B94" s="27"/>
      <c r="C94" s="27"/>
      <c r="E94" s="27"/>
    </row>
    <row r="95" spans="2:5" ht="90" customHeight="1" x14ac:dyDescent="0.3">
      <c r="B95" s="27"/>
      <c r="C95" s="27"/>
      <c r="E95" s="27"/>
    </row>
    <row r="96" spans="2:5" ht="33" customHeight="1" x14ac:dyDescent="0.3">
      <c r="B96" s="27"/>
      <c r="C96" s="27"/>
      <c r="E96" s="27"/>
    </row>
    <row r="97" spans="2:5" ht="74.25" customHeight="1" x14ac:dyDescent="0.3">
      <c r="B97" s="27"/>
      <c r="C97" s="27"/>
      <c r="E97" s="27"/>
    </row>
    <row r="98" spans="2:5" x14ac:dyDescent="0.3">
      <c r="B98" s="27"/>
      <c r="C98" s="27"/>
      <c r="E98" s="27"/>
    </row>
    <row r="99" spans="2:5" x14ac:dyDescent="0.3">
      <c r="B99" s="27"/>
      <c r="C99" s="27"/>
      <c r="E99" s="27"/>
    </row>
    <row r="100" spans="2:5" x14ac:dyDescent="0.3">
      <c r="B100" s="27"/>
      <c r="C100" s="27"/>
      <c r="E100" s="27"/>
    </row>
    <row r="101" spans="2:5" x14ac:dyDescent="0.3">
      <c r="B101" s="27"/>
      <c r="C101" s="27"/>
      <c r="E101" s="27"/>
    </row>
    <row r="102" spans="2:5" ht="61.95" customHeight="1" x14ac:dyDescent="0.3">
      <c r="B102" s="27"/>
      <c r="C102" s="27"/>
      <c r="E102" s="27"/>
    </row>
    <row r="103" spans="2:5" ht="106.2" customHeight="1" x14ac:dyDescent="0.3">
      <c r="B103" s="27"/>
      <c r="C103" s="27"/>
      <c r="E103" s="27"/>
    </row>
    <row r="104" spans="2:5" ht="66" customHeight="1" x14ac:dyDescent="0.3">
      <c r="B104" s="27"/>
      <c r="C104" s="27"/>
      <c r="E104" s="27"/>
    </row>
    <row r="105" spans="2:5" ht="81.599999999999994" customHeight="1" x14ac:dyDescent="0.3">
      <c r="B105" s="27"/>
      <c r="C105" s="27"/>
      <c r="E105" s="27"/>
    </row>
    <row r="106" spans="2:5" ht="99.6" customHeight="1" x14ac:dyDescent="0.3">
      <c r="B106" s="27"/>
      <c r="C106" s="27"/>
      <c r="E106" s="27"/>
    </row>
    <row r="107" spans="2:5" ht="84.6" customHeight="1" x14ac:dyDescent="0.3">
      <c r="B107" s="27"/>
      <c r="C107" s="27"/>
      <c r="E107" s="27"/>
    </row>
    <row r="108" spans="2:5" ht="32.25" customHeight="1" x14ac:dyDescent="0.3">
      <c r="B108" s="27"/>
      <c r="C108" s="27"/>
      <c r="E108" s="27"/>
    </row>
    <row r="109" spans="2:5" x14ac:dyDescent="0.3">
      <c r="B109" s="27"/>
      <c r="C109" s="27"/>
      <c r="E109" s="27"/>
    </row>
    <row r="110" spans="2:5" x14ac:dyDescent="0.3">
      <c r="B110" s="27"/>
      <c r="C110" s="27"/>
      <c r="E110" s="27"/>
    </row>
    <row r="111" spans="2:5" ht="144.6" customHeight="1" x14ac:dyDescent="0.3">
      <c r="B111" s="27"/>
      <c r="C111" s="27"/>
      <c r="E111" s="27"/>
    </row>
    <row r="112" spans="2:5" ht="120.6" customHeight="1" x14ac:dyDescent="0.3">
      <c r="B112" s="27"/>
      <c r="C112" s="27"/>
      <c r="E112" s="27"/>
    </row>
    <row r="113" spans="2:5" ht="66.599999999999994" customHeight="1" x14ac:dyDescent="0.3">
      <c r="B113" s="27"/>
      <c r="C113" s="27"/>
      <c r="E113" s="27"/>
    </row>
    <row r="114" spans="2:5" ht="27.6" customHeight="1" x14ac:dyDescent="0.3">
      <c r="B114" s="27"/>
      <c r="C114" s="27"/>
      <c r="E114" s="27"/>
    </row>
    <row r="115" spans="2:5" ht="72.599999999999994" customHeight="1" x14ac:dyDescent="0.3">
      <c r="B115" s="27"/>
      <c r="C115" s="27"/>
      <c r="E115" s="27"/>
    </row>
    <row r="116" spans="2:5" x14ac:dyDescent="0.3">
      <c r="B116" s="27"/>
      <c r="C116" s="27"/>
      <c r="E116" s="27"/>
    </row>
    <row r="117" spans="2:5" ht="35.4" customHeight="1" x14ac:dyDescent="0.3">
      <c r="B117" s="27"/>
      <c r="C117" s="27"/>
      <c r="E117" s="27"/>
    </row>
    <row r="118" spans="2:5" ht="42" customHeight="1" x14ac:dyDescent="0.3">
      <c r="B118" s="27"/>
      <c r="C118" s="27"/>
      <c r="E118" s="27"/>
    </row>
    <row r="119" spans="2:5" ht="51.6" customHeight="1" x14ac:dyDescent="0.3">
      <c r="B119" s="27"/>
      <c r="C119" s="27"/>
      <c r="E119" s="27"/>
    </row>
    <row r="120" spans="2:5" x14ac:dyDescent="0.3">
      <c r="B120" s="27"/>
      <c r="C120" s="27"/>
      <c r="E120" s="27"/>
    </row>
    <row r="121" spans="2:5" ht="59.4" customHeight="1" x14ac:dyDescent="0.3">
      <c r="B121" s="27"/>
      <c r="C121" s="27"/>
      <c r="E121" s="27"/>
    </row>
    <row r="122" spans="2:5" ht="22.5" customHeight="1" x14ac:dyDescent="0.3">
      <c r="B122" s="27"/>
      <c r="C122" s="27"/>
      <c r="E122" s="27"/>
    </row>
    <row r="123" spans="2:5" ht="22.5" customHeight="1" x14ac:dyDescent="0.3">
      <c r="B123" s="27"/>
      <c r="C123" s="27"/>
      <c r="E123" s="27"/>
    </row>
    <row r="124" spans="2:5" ht="11.25" customHeight="1" x14ac:dyDescent="0.3">
      <c r="B124" s="27"/>
      <c r="C124" s="27"/>
      <c r="E124" s="27"/>
    </row>
    <row r="125" spans="2:5" ht="15.75" customHeight="1" x14ac:dyDescent="0.3">
      <c r="B125" s="27"/>
      <c r="C125" s="27"/>
      <c r="E125" s="27"/>
    </row>
    <row r="126" spans="2:5" ht="15.75" customHeight="1" x14ac:dyDescent="0.3">
      <c r="B126" s="27"/>
      <c r="C126" s="27"/>
      <c r="E126" s="27"/>
    </row>
    <row r="127" spans="2:5" ht="15.75" customHeight="1" x14ac:dyDescent="0.3">
      <c r="B127" s="27"/>
      <c r="C127" s="27"/>
      <c r="E127" s="27"/>
    </row>
  </sheetData>
  <mergeCells count="8">
    <mergeCell ref="F3:H3"/>
    <mergeCell ref="A1:H1"/>
    <mergeCell ref="A67:B67"/>
    <mergeCell ref="E3:E4"/>
    <mergeCell ref="A3:A4"/>
    <mergeCell ref="B3:B4"/>
    <mergeCell ref="C3:C4"/>
    <mergeCell ref="D3:D4"/>
  </mergeCells>
  <pageMargins left="0.33" right="0.22" top="0.31496062992125984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2019-11-13T12:51:33Z</cp:lastPrinted>
  <dcterms:created xsi:type="dcterms:W3CDTF">2016-11-10T06:23:23Z</dcterms:created>
  <dcterms:modified xsi:type="dcterms:W3CDTF">2019-11-25T08:12:54Z</dcterms:modified>
</cp:coreProperties>
</file>