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20115" windowHeight="9795"/>
  </bookViews>
  <sheets>
    <sheet name="доходы" sheetId="3" r:id="rId1"/>
    <sheet name="расходы" sheetId="1" r:id="rId2"/>
  </sheets>
  <calcPr calcId="144525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D25" i="1"/>
  <c r="D26" i="1"/>
  <c r="D27" i="1"/>
  <c r="D28" i="1"/>
  <c r="D5" i="1"/>
  <c r="C27" i="1" l="1"/>
  <c r="B27" i="1"/>
  <c r="C24" i="1"/>
  <c r="B24" i="1"/>
  <c r="B28" i="1" s="1"/>
  <c r="C28" i="1" l="1"/>
  <c r="D8" i="3"/>
  <c r="E65" i="3" l="1"/>
  <c r="D59" i="3"/>
  <c r="D60" i="3"/>
  <c r="E54" i="3"/>
  <c r="E48" i="3"/>
  <c r="E43" i="3"/>
  <c r="E36" i="3"/>
  <c r="E17" i="3"/>
  <c r="E19" i="3"/>
  <c r="E20" i="3"/>
  <c r="D57" i="3"/>
  <c r="D50" i="3"/>
  <c r="D38" i="3"/>
  <c r="D35" i="3"/>
  <c r="C60" i="3" l="1"/>
  <c r="E60" i="3" s="1"/>
  <c r="C35" i="3"/>
  <c r="E35" i="3" s="1"/>
  <c r="E52" i="3"/>
  <c r="E33" i="3"/>
  <c r="C59" i="3" l="1"/>
  <c r="D18" i="3"/>
  <c r="C18" i="3"/>
  <c r="C16" i="3" s="1"/>
  <c r="D16" i="3" l="1"/>
  <c r="E16" i="3" s="1"/>
  <c r="E18" i="3"/>
  <c r="E64" i="3" l="1"/>
  <c r="E63" i="3"/>
  <c r="E62" i="3"/>
  <c r="E61" i="3"/>
  <c r="C57" i="3"/>
  <c r="E56" i="3"/>
  <c r="E55" i="3"/>
  <c r="D53" i="3"/>
  <c r="D47" i="3" s="1"/>
  <c r="C53" i="3"/>
  <c r="E51" i="3"/>
  <c r="C50" i="3"/>
  <c r="E45" i="3"/>
  <c r="D44" i="3"/>
  <c r="C44" i="3"/>
  <c r="D42" i="3"/>
  <c r="C42" i="3"/>
  <c r="E40" i="3"/>
  <c r="D39" i="3"/>
  <c r="C39" i="3"/>
  <c r="E38" i="3"/>
  <c r="D37" i="3"/>
  <c r="C37" i="3"/>
  <c r="E34" i="3"/>
  <c r="E32" i="3"/>
  <c r="E31" i="3"/>
  <c r="D30" i="3"/>
  <c r="C30" i="3"/>
  <c r="E29" i="3"/>
  <c r="D28" i="3"/>
  <c r="C28" i="3"/>
  <c r="E25" i="3"/>
  <c r="D24" i="3"/>
  <c r="C24" i="3"/>
  <c r="E23" i="3"/>
  <c r="D22" i="3"/>
  <c r="C22" i="3"/>
  <c r="E15" i="3"/>
  <c r="E14" i="3"/>
  <c r="E13" i="3"/>
  <c r="E12" i="3"/>
  <c r="D11" i="3"/>
  <c r="C11" i="3"/>
  <c r="E10" i="3"/>
  <c r="D9" i="3"/>
  <c r="C9" i="3"/>
  <c r="E8" i="3"/>
  <c r="D7" i="3"/>
  <c r="C7" i="3"/>
  <c r="E42" i="3" l="1"/>
  <c r="D41" i="3"/>
  <c r="C27" i="3"/>
  <c r="D27" i="3"/>
  <c r="C47" i="3"/>
  <c r="C21" i="3"/>
  <c r="E30" i="3"/>
  <c r="E58" i="3"/>
  <c r="E49" i="3"/>
  <c r="E50" i="3"/>
  <c r="E57" i="3"/>
  <c r="E11" i="3"/>
  <c r="E22" i="3"/>
  <c r="C41" i="3"/>
  <c r="E59" i="3"/>
  <c r="E7" i="3"/>
  <c r="E9" i="3"/>
  <c r="E28" i="3"/>
  <c r="E53" i="3"/>
  <c r="E37" i="3"/>
  <c r="E39" i="3"/>
  <c r="E44" i="3"/>
  <c r="D21" i="3"/>
  <c r="E24" i="3"/>
  <c r="C6" i="3" l="1"/>
  <c r="C68" i="3" s="1"/>
  <c r="D6" i="3"/>
  <c r="E47" i="3"/>
  <c r="E21" i="3"/>
  <c r="E27" i="3"/>
  <c r="E41" i="3"/>
  <c r="D68" i="3" l="1"/>
  <c r="E68" i="3" s="1"/>
  <c r="E6" i="3"/>
</calcChain>
</file>

<file path=xl/sharedStrings.xml><?xml version="1.0" encoding="utf-8"?>
<sst xmlns="http://schemas.openxmlformats.org/spreadsheetml/2006/main" count="163" uniqueCount="160">
  <si>
    <t>1.  Д О Х О Д Ы</t>
  </si>
  <si>
    <t>(тыс. руб.)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</si>
  <si>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</si>
  <si>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</si>
  <si>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</si>
  <si>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</si>
  <si>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</si>
  <si>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</si>
  <si>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</si>
  <si>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</si>
  <si>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</si>
  <si>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</si>
  <si>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</si>
  <si>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</si>
  <si>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</si>
  <si>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</si>
  <si>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</si>
  <si>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</si>
  <si>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</si>
  <si>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</si>
  <si>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</si>
  <si>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</si>
  <si>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</si>
  <si>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</si>
  <si>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</si>
  <si>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</si>
  <si>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</si>
  <si>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</si>
  <si>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</si>
  <si>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</si>
  <si>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</si>
  <si>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</si>
  <si>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</si>
  <si>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</si>
  <si>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</si>
  <si>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</si>
  <si>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</si>
  <si>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</si>
  <si>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</si>
  <si>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</si>
  <si>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</si>
  <si>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</si>
  <si>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</si>
  <si>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</si>
  <si>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</si>
  <si>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</si>
  <si>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</si>
  <si>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</si>
  <si>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</si>
  <si>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</si>
  <si>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</si>
  <si>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</si>
  <si>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</si>
  <si>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</si>
  <si>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</si>
  <si>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</si>
  <si>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</si>
  <si>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</si>
  <si>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</si>
  <si>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</si>
  <si>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</si>
  <si>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</si>
  <si>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</si>
  <si>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</si>
  <si>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000 2 02 01000 00 0000 151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</si>
  <si>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</si>
  <si>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</si>
  <si>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</si>
  <si>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</si>
  <si>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</si>
  <si>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</si>
  <si>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</si>
  <si>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</si>
  <si>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</si>
  <si>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</si>
  <si>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</si>
  <si>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</si>
  <si>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</si>
  <si>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>Дотации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</si>
  <si>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</si>
  <si>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</si>
  <si>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</si>
  <si>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</si>
  <si>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Ожидаемое исполнение за 2019 год</t>
  </si>
  <si>
    <t>Ожидаемое исполнение                                  за 2019 год</t>
  </si>
  <si>
    <t>Оценка ожидаемого исполнения консолидированного бюджета Щёлковского муниципального района за 2019 год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</si>
  <si>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</si>
  <si>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</si>
  <si>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</si>
  <si>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</si>
  <si>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</si>
  <si>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</si>
  <si>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</si>
  <si>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</si>
  <si>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</si>
  <si>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</si>
  <si>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</si>
  <si>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</si>
  <si>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</si>
  <si>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</si>
  <si>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</si>
  <si>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</si>
  <si>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</si>
  <si>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</si>
  <si>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</si>
  <si>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</si>
  <si>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</si>
  <si>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</si>
  <si>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</si>
  <si>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</si>
  <si>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</si>
  <si>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</si>
  <si>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Доходы от продажи квартир</t>
  </si>
  <si>
    <t>000 1 14 01 000 00 0000 410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</si>
  <si>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</si>
  <si>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</si>
  <si>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</si>
  <si>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000 1 14 06 020 00 0000 430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</si>
  <si>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</si>
  <si>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</si>
  <si>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000 1 14 06 320 00 0000 430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</si>
  <si>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</si>
  <si>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000 1 11 07 000 00 0000 120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</si>
  <si>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</si>
  <si>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</si>
  <si>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000 1 11 07 010 00 0000 120</t>
  </si>
  <si>
    <t>000 2 02 00 000 00 0000 000</t>
  </si>
  <si>
    <t>БЕЗВОЗМЕЗДНЫЕ ПОСТУПЛЕНИЯ ОТ ДРУГИХ БЮДЖЕТОВ БЮДЖЕТНОЙ СИСТЕМЫ РОССИЙСКОЙ ФЕДЕРАЦИИ</t>
  </si>
  <si>
    <t>000 2 07 00 000 00 0000 000</t>
  </si>
  <si>
    <t>Прочие безвозмездные поступления</t>
  </si>
  <si>
    <t>000 1 09 00 000 00 0000 000</t>
  </si>
  <si>
    <t>Задолженность и перерасчёты по отменённым налогам, сборам и иным обязательным платежам</t>
  </si>
  <si>
    <t xml:space="preserve">Уточнённый план  на 01.11.2019 год </t>
  </si>
  <si>
    <t>Наименование муниципальной программы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</si>
  <si>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</si>
  <si>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</si>
  <si>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</si>
  <si>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</si>
  <si>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</si>
  <si>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</si>
  <si>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</si>
  <si>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 xml:space="preserve">   Муниципальная программа "Безопасность и обеспечение безопасности жизнедеятельности населения"   </t>
  </si>
  <si>
    <t xml:space="preserve">  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</si>
  <si>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</si>
  <si>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</si>
  <si>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</si>
  <si>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</si>
  <si>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</si>
  <si>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</si>
  <si>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</si>
  <si>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</si>
  <si>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</si>
  <si>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</si>
  <si>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ВСЕГО ПО МУНИЦИПАЛЬНЫМ ПРОГРАММАМ:</t>
  </si>
  <si>
    <t xml:space="preserve"> Руководство и управление в сфере установленных функций органов местного самоуправления</t>
  </si>
  <si>
    <t xml:space="preserve"> Непрограммные расходы</t>
  </si>
  <si>
    <t>НЕПРОГРАММНЫЕ РАСХОДЫ ВСЕГО:</t>
  </si>
  <si>
    <t>В С Е Г О   Р А С Х О Д Ы :</t>
  </si>
  <si>
    <t>2. РАСХОДЫ</t>
  </si>
  <si>
    <t xml:space="preserve">(тыс. рублей)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</si>
</sst>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4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5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85">
    <xf numFmtId="0" fontId="0" fillId="0" borderId="0" xfId="0"/>
    <xf numFmtId="164" fontId="10" fillId="2" borderId="3" xfId="0" applyNumberFormat="1" applyFont="1" applyFill="1" applyBorder="1" applyAlignment="1">
      <alignment vertical="center"/>
    </xf>
    <xf numFmtId="0" fontId="4" fillId="2" borderId="0" xfId="0" applyFont="1" applyFill="1"/>
    <xf numFmtId="164" fontId="4" fillId="2" borderId="0" xfId="0" applyNumberFormat="1" applyFont="1" applyFill="1"/>
    <xf numFmtId="0" fontId="16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3" fontId="4" fillId="2" borderId="0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6" fillId="2" borderId="0" xfId="0" applyFont="1" applyFill="1" applyAlignment="1"/>
    <xf numFmtId="0" fontId="10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49" fontId="13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3" fontId="4" fillId="2" borderId="0" xfId="0" applyNumberFormat="1" applyFont="1" applyFill="1"/>
    <xf numFmtId="9" fontId="4" fillId="2" borderId="0" xfId="0" applyNumberFormat="1" applyFont="1" applyFill="1"/>
    <xf numFmtId="164" fontId="10" fillId="2" borderId="3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NumberFormat="1" applyFont="1" applyFill="1" applyBorder="1" applyAlignment="1" applyProtection="1">
      <alignment vertical="center" wrapText="1"/>
      <protection locked="0" hidden="1"/>
    </xf>
    <xf numFmtId="0" fontId="3" fillId="2" borderId="0" xfId="0" applyFont="1" applyFill="1" applyAlignment="1">
      <alignment vertical="center"/>
    </xf>
    <xf numFmtId="164" fontId="19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164" fontId="3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1" fillId="2" borderId="0" xfId="0" applyFont="1" applyFill="1" applyAlignment="1">
      <alignment vertical="center"/>
    </xf>
    <xf numFmtId="49" fontId="19" fillId="2" borderId="11" xfId="0" applyNumberFormat="1" applyFont="1" applyFill="1" applyBorder="1" applyAlignment="1" applyProtection="1">
      <alignment vertical="center" wrapText="1"/>
      <protection locked="0" hidden="1"/>
    </xf>
    <xf numFmtId="49" fontId="3" fillId="2" borderId="11" xfId="0" applyNumberFormat="1" applyFont="1" applyFill="1" applyBorder="1" applyAlignment="1" applyProtection="1">
      <alignment vertical="center" wrapText="1"/>
      <protection locked="0" hidden="1"/>
    </xf>
    <xf numFmtId="49" fontId="3" fillId="2" borderId="13" xfId="15" applyNumberFormat="1" applyFont="1" applyFill="1" applyBorder="1" applyAlignment="1" applyProtection="1">
      <alignment vertical="center" wrapText="1"/>
      <protection locked="0" hidden="1"/>
    </xf>
    <xf numFmtId="164" fontId="3" fillId="2" borderId="9" xfId="15" applyNumberFormat="1" applyFont="1" applyFill="1" applyBorder="1" applyAlignment="1" applyProtection="1">
      <alignment horizontal="right" vertical="center" wrapText="1"/>
      <protection locked="0" hidden="1"/>
    </xf>
    <xf numFmtId="164" fontId="18" fillId="2" borderId="3" xfId="2" applyNumberFormat="1" applyFont="1" applyFill="1" applyBorder="1" applyAlignment="1" applyProtection="1">
      <alignment horizontal="right" vertical="center" wrapText="1"/>
      <protection locked="0" hidden="1"/>
    </xf>
    <xf numFmtId="164" fontId="18" fillId="2" borderId="3" xfId="14" applyNumberFormat="1" applyFont="1" applyFill="1" applyBorder="1" applyAlignment="1" applyProtection="1">
      <alignment horizontal="right" vertical="center" wrapText="1"/>
      <protection locked="0" hidden="1"/>
    </xf>
    <xf numFmtId="49" fontId="18" fillId="2" borderId="11" xfId="2" applyNumberFormat="1" applyFont="1" applyFill="1" applyBorder="1" applyAlignment="1" applyProtection="1">
      <alignment vertical="center" wrapText="1"/>
      <protection locked="0" hidden="1"/>
    </xf>
    <xf numFmtId="164" fontId="18" fillId="2" borderId="12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 applyProtection="1">
      <alignment wrapText="1"/>
      <protection locked="0" hidden="1"/>
    </xf>
    <xf numFmtId="0" fontId="5" fillId="2" borderId="3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2" borderId="14" xfId="0" applyNumberFormat="1" applyFont="1" applyFill="1" applyBorder="1" applyAlignment="1" applyProtection="1">
      <alignment vertical="center" wrapText="1"/>
      <protection locked="0" hidden="1"/>
    </xf>
    <xf numFmtId="49" fontId="18" fillId="2" borderId="11" xfId="0" applyNumberFormat="1" applyFont="1" applyFill="1" applyBorder="1" applyAlignment="1" applyProtection="1">
      <alignment vertical="center" wrapText="1"/>
      <protection locked="0" hidden="1"/>
    </xf>
    <xf numFmtId="49" fontId="18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2" borderId="3" xfId="0" applyNumberFormat="1" applyFont="1" applyFill="1" applyBorder="1" applyAlignment="1" applyProtection="1">
      <alignment horizontal="center" vertical="center" wrapText="1"/>
      <protection locked="0" hidden="1"/>
    </xf>
  </cellXfs>
  <cellStyles count="16">
    <cellStyle name="Денежный [0] 2" xfId="6"/>
    <cellStyle name="Денежный 2" xfId="5"/>
    <cellStyle name="Денежный 3" xfId="9"/>
    <cellStyle name="Денежный 4" xfId="11"/>
    <cellStyle name="Денежный 5" xfId="12"/>
    <cellStyle name="Обычный" xfId="0" builtinId="0"/>
    <cellStyle name="Обычный 2" xfId="2"/>
    <cellStyle name="Обычный 3" xfId="1"/>
    <cellStyle name="Обычный 4" xfId="15"/>
    <cellStyle name="Обычный 5" xfId="14"/>
    <cellStyle name="Процентный 2" xfId="7"/>
    <cellStyle name="Финансовый [0] 2" xfId="4"/>
    <cellStyle name="Финансовый 2" xfId="3"/>
    <cellStyle name="Финансовый 3" xfId="8"/>
    <cellStyle name="Финансовый 4" xfId="10"/>
    <cellStyle name="Финансовый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workbookViewId="0">
      <selection sqref="A1:E1"/>
    </sheetView>
  </sheetViews>
  <sheetFormatPr defaultColWidth="9.140625" defaultRowHeight="15.75" x14ac:dyDescent="0.25"/>
  <cols>
    <col min="1" max="1" width="27.42578125" style="2" customWidth="1"/>
    <col min="2" max="2" width="47" style="46" customWidth="1"/>
    <col min="3" max="3" width="15.140625" style="44" customWidth="1"/>
    <col min="4" max="4" width="16.28515625" style="2" customWidth="1"/>
    <col min="5" max="5" width="13.140625" style="44" customWidth="1"/>
    <col min="6" max="6" width="21.5703125" style="2" customWidth="1"/>
    <col min="7" max="7" width="10.28515625" style="2" customWidth="1"/>
    <col min="8" max="8" width="9.85546875" style="2" bestFit="1" customWidth="1"/>
    <col min="9" max="255" width="9.140625" style="2"/>
    <col min="256" max="256" width="27.42578125" style="2" customWidth="1"/>
    <col min="257" max="257" width="47" style="2" customWidth="1"/>
    <col min="258" max="258" width="15.140625" style="2" customWidth="1"/>
    <col min="259" max="259" width="16.85546875" style="2" customWidth="1"/>
    <col min="260" max="260" width="16.28515625" style="2" customWidth="1"/>
    <col min="261" max="261" width="11.42578125" style="2" customWidth="1"/>
    <col min="262" max="262" width="60.5703125" style="2" customWidth="1"/>
    <col min="263" max="511" width="9.140625" style="2"/>
    <col min="512" max="512" width="27.42578125" style="2" customWidth="1"/>
    <col min="513" max="513" width="47" style="2" customWidth="1"/>
    <col min="514" max="514" width="15.140625" style="2" customWidth="1"/>
    <col min="515" max="515" width="16.85546875" style="2" customWidth="1"/>
    <col min="516" max="516" width="16.28515625" style="2" customWidth="1"/>
    <col min="517" max="517" width="11.42578125" style="2" customWidth="1"/>
    <col min="518" max="518" width="60.5703125" style="2" customWidth="1"/>
    <col min="519" max="767" width="9.140625" style="2"/>
    <col min="768" max="768" width="27.42578125" style="2" customWidth="1"/>
    <col min="769" max="769" width="47" style="2" customWidth="1"/>
    <col min="770" max="770" width="15.140625" style="2" customWidth="1"/>
    <col min="771" max="771" width="16.85546875" style="2" customWidth="1"/>
    <col min="772" max="772" width="16.28515625" style="2" customWidth="1"/>
    <col min="773" max="773" width="11.42578125" style="2" customWidth="1"/>
    <col min="774" max="774" width="60.5703125" style="2" customWidth="1"/>
    <col min="775" max="1023" width="9.140625" style="2"/>
    <col min="1024" max="1024" width="27.42578125" style="2" customWidth="1"/>
    <col min="1025" max="1025" width="47" style="2" customWidth="1"/>
    <col min="1026" max="1026" width="15.140625" style="2" customWidth="1"/>
    <col min="1027" max="1027" width="16.85546875" style="2" customWidth="1"/>
    <col min="1028" max="1028" width="16.28515625" style="2" customWidth="1"/>
    <col min="1029" max="1029" width="11.42578125" style="2" customWidth="1"/>
    <col min="1030" max="1030" width="60.5703125" style="2" customWidth="1"/>
    <col min="1031" max="1279" width="9.140625" style="2"/>
    <col min="1280" max="1280" width="27.42578125" style="2" customWidth="1"/>
    <col min="1281" max="1281" width="47" style="2" customWidth="1"/>
    <col min="1282" max="1282" width="15.140625" style="2" customWidth="1"/>
    <col min="1283" max="1283" width="16.85546875" style="2" customWidth="1"/>
    <col min="1284" max="1284" width="16.28515625" style="2" customWidth="1"/>
    <col min="1285" max="1285" width="11.42578125" style="2" customWidth="1"/>
    <col min="1286" max="1286" width="60.5703125" style="2" customWidth="1"/>
    <col min="1287" max="1535" width="9.140625" style="2"/>
    <col min="1536" max="1536" width="27.42578125" style="2" customWidth="1"/>
    <col min="1537" max="1537" width="47" style="2" customWidth="1"/>
    <col min="1538" max="1538" width="15.140625" style="2" customWidth="1"/>
    <col min="1539" max="1539" width="16.85546875" style="2" customWidth="1"/>
    <col min="1540" max="1540" width="16.28515625" style="2" customWidth="1"/>
    <col min="1541" max="1541" width="11.42578125" style="2" customWidth="1"/>
    <col min="1542" max="1542" width="60.5703125" style="2" customWidth="1"/>
    <col min="1543" max="1791" width="9.140625" style="2"/>
    <col min="1792" max="1792" width="27.42578125" style="2" customWidth="1"/>
    <col min="1793" max="1793" width="47" style="2" customWidth="1"/>
    <col min="1794" max="1794" width="15.140625" style="2" customWidth="1"/>
    <col min="1795" max="1795" width="16.85546875" style="2" customWidth="1"/>
    <col min="1796" max="1796" width="16.28515625" style="2" customWidth="1"/>
    <col min="1797" max="1797" width="11.42578125" style="2" customWidth="1"/>
    <col min="1798" max="1798" width="60.5703125" style="2" customWidth="1"/>
    <col min="1799" max="2047" width="9.140625" style="2"/>
    <col min="2048" max="2048" width="27.42578125" style="2" customWidth="1"/>
    <col min="2049" max="2049" width="47" style="2" customWidth="1"/>
    <col min="2050" max="2050" width="15.140625" style="2" customWidth="1"/>
    <col min="2051" max="2051" width="16.85546875" style="2" customWidth="1"/>
    <col min="2052" max="2052" width="16.28515625" style="2" customWidth="1"/>
    <col min="2053" max="2053" width="11.42578125" style="2" customWidth="1"/>
    <col min="2054" max="2054" width="60.5703125" style="2" customWidth="1"/>
    <col min="2055" max="2303" width="9.140625" style="2"/>
    <col min="2304" max="2304" width="27.42578125" style="2" customWidth="1"/>
    <col min="2305" max="2305" width="47" style="2" customWidth="1"/>
    <col min="2306" max="2306" width="15.140625" style="2" customWidth="1"/>
    <col min="2307" max="2307" width="16.85546875" style="2" customWidth="1"/>
    <col min="2308" max="2308" width="16.28515625" style="2" customWidth="1"/>
    <col min="2309" max="2309" width="11.42578125" style="2" customWidth="1"/>
    <col min="2310" max="2310" width="60.5703125" style="2" customWidth="1"/>
    <col min="2311" max="2559" width="9.140625" style="2"/>
    <col min="2560" max="2560" width="27.42578125" style="2" customWidth="1"/>
    <col min="2561" max="2561" width="47" style="2" customWidth="1"/>
    <col min="2562" max="2562" width="15.140625" style="2" customWidth="1"/>
    <col min="2563" max="2563" width="16.85546875" style="2" customWidth="1"/>
    <col min="2564" max="2564" width="16.28515625" style="2" customWidth="1"/>
    <col min="2565" max="2565" width="11.42578125" style="2" customWidth="1"/>
    <col min="2566" max="2566" width="60.5703125" style="2" customWidth="1"/>
    <col min="2567" max="2815" width="9.140625" style="2"/>
    <col min="2816" max="2816" width="27.42578125" style="2" customWidth="1"/>
    <col min="2817" max="2817" width="47" style="2" customWidth="1"/>
    <col min="2818" max="2818" width="15.140625" style="2" customWidth="1"/>
    <col min="2819" max="2819" width="16.85546875" style="2" customWidth="1"/>
    <col min="2820" max="2820" width="16.28515625" style="2" customWidth="1"/>
    <col min="2821" max="2821" width="11.42578125" style="2" customWidth="1"/>
    <col min="2822" max="2822" width="60.5703125" style="2" customWidth="1"/>
    <col min="2823" max="3071" width="9.140625" style="2"/>
    <col min="3072" max="3072" width="27.42578125" style="2" customWidth="1"/>
    <col min="3073" max="3073" width="47" style="2" customWidth="1"/>
    <col min="3074" max="3074" width="15.140625" style="2" customWidth="1"/>
    <col min="3075" max="3075" width="16.85546875" style="2" customWidth="1"/>
    <col min="3076" max="3076" width="16.28515625" style="2" customWidth="1"/>
    <col min="3077" max="3077" width="11.42578125" style="2" customWidth="1"/>
    <col min="3078" max="3078" width="60.5703125" style="2" customWidth="1"/>
    <col min="3079" max="3327" width="9.140625" style="2"/>
    <col min="3328" max="3328" width="27.42578125" style="2" customWidth="1"/>
    <col min="3329" max="3329" width="47" style="2" customWidth="1"/>
    <col min="3330" max="3330" width="15.140625" style="2" customWidth="1"/>
    <col min="3331" max="3331" width="16.85546875" style="2" customWidth="1"/>
    <col min="3332" max="3332" width="16.28515625" style="2" customWidth="1"/>
    <col min="3333" max="3333" width="11.42578125" style="2" customWidth="1"/>
    <col min="3334" max="3334" width="60.5703125" style="2" customWidth="1"/>
    <col min="3335" max="3583" width="9.140625" style="2"/>
    <col min="3584" max="3584" width="27.42578125" style="2" customWidth="1"/>
    <col min="3585" max="3585" width="47" style="2" customWidth="1"/>
    <col min="3586" max="3586" width="15.140625" style="2" customWidth="1"/>
    <col min="3587" max="3587" width="16.85546875" style="2" customWidth="1"/>
    <col min="3588" max="3588" width="16.28515625" style="2" customWidth="1"/>
    <col min="3589" max="3589" width="11.42578125" style="2" customWidth="1"/>
    <col min="3590" max="3590" width="60.5703125" style="2" customWidth="1"/>
    <col min="3591" max="3839" width="9.140625" style="2"/>
    <col min="3840" max="3840" width="27.42578125" style="2" customWidth="1"/>
    <col min="3841" max="3841" width="47" style="2" customWidth="1"/>
    <col min="3842" max="3842" width="15.140625" style="2" customWidth="1"/>
    <col min="3843" max="3843" width="16.85546875" style="2" customWidth="1"/>
    <col min="3844" max="3844" width="16.28515625" style="2" customWidth="1"/>
    <col min="3845" max="3845" width="11.42578125" style="2" customWidth="1"/>
    <col min="3846" max="3846" width="60.5703125" style="2" customWidth="1"/>
    <col min="3847" max="4095" width="9.140625" style="2"/>
    <col min="4096" max="4096" width="27.42578125" style="2" customWidth="1"/>
    <col min="4097" max="4097" width="47" style="2" customWidth="1"/>
    <col min="4098" max="4098" width="15.140625" style="2" customWidth="1"/>
    <col min="4099" max="4099" width="16.85546875" style="2" customWidth="1"/>
    <col min="4100" max="4100" width="16.28515625" style="2" customWidth="1"/>
    <col min="4101" max="4101" width="11.42578125" style="2" customWidth="1"/>
    <col min="4102" max="4102" width="60.5703125" style="2" customWidth="1"/>
    <col min="4103" max="4351" width="9.140625" style="2"/>
    <col min="4352" max="4352" width="27.42578125" style="2" customWidth="1"/>
    <col min="4353" max="4353" width="47" style="2" customWidth="1"/>
    <col min="4354" max="4354" width="15.140625" style="2" customWidth="1"/>
    <col min="4355" max="4355" width="16.85546875" style="2" customWidth="1"/>
    <col min="4356" max="4356" width="16.28515625" style="2" customWidth="1"/>
    <col min="4357" max="4357" width="11.42578125" style="2" customWidth="1"/>
    <col min="4358" max="4358" width="60.5703125" style="2" customWidth="1"/>
    <col min="4359" max="4607" width="9.140625" style="2"/>
    <col min="4608" max="4608" width="27.42578125" style="2" customWidth="1"/>
    <col min="4609" max="4609" width="47" style="2" customWidth="1"/>
    <col min="4610" max="4610" width="15.140625" style="2" customWidth="1"/>
    <col min="4611" max="4611" width="16.85546875" style="2" customWidth="1"/>
    <col min="4612" max="4612" width="16.28515625" style="2" customWidth="1"/>
    <col min="4613" max="4613" width="11.42578125" style="2" customWidth="1"/>
    <col min="4614" max="4614" width="60.5703125" style="2" customWidth="1"/>
    <col min="4615" max="4863" width="9.140625" style="2"/>
    <col min="4864" max="4864" width="27.42578125" style="2" customWidth="1"/>
    <col min="4865" max="4865" width="47" style="2" customWidth="1"/>
    <col min="4866" max="4866" width="15.140625" style="2" customWidth="1"/>
    <col min="4867" max="4867" width="16.85546875" style="2" customWidth="1"/>
    <col min="4868" max="4868" width="16.28515625" style="2" customWidth="1"/>
    <col min="4869" max="4869" width="11.42578125" style="2" customWidth="1"/>
    <col min="4870" max="4870" width="60.5703125" style="2" customWidth="1"/>
    <col min="4871" max="5119" width="9.140625" style="2"/>
    <col min="5120" max="5120" width="27.42578125" style="2" customWidth="1"/>
    <col min="5121" max="5121" width="47" style="2" customWidth="1"/>
    <col min="5122" max="5122" width="15.140625" style="2" customWidth="1"/>
    <col min="5123" max="5123" width="16.85546875" style="2" customWidth="1"/>
    <col min="5124" max="5124" width="16.28515625" style="2" customWidth="1"/>
    <col min="5125" max="5125" width="11.42578125" style="2" customWidth="1"/>
    <col min="5126" max="5126" width="60.5703125" style="2" customWidth="1"/>
    <col min="5127" max="5375" width="9.140625" style="2"/>
    <col min="5376" max="5376" width="27.42578125" style="2" customWidth="1"/>
    <col min="5377" max="5377" width="47" style="2" customWidth="1"/>
    <col min="5378" max="5378" width="15.140625" style="2" customWidth="1"/>
    <col min="5379" max="5379" width="16.85546875" style="2" customWidth="1"/>
    <col min="5380" max="5380" width="16.28515625" style="2" customWidth="1"/>
    <col min="5381" max="5381" width="11.42578125" style="2" customWidth="1"/>
    <col min="5382" max="5382" width="60.5703125" style="2" customWidth="1"/>
    <col min="5383" max="5631" width="9.140625" style="2"/>
    <col min="5632" max="5632" width="27.42578125" style="2" customWidth="1"/>
    <col min="5633" max="5633" width="47" style="2" customWidth="1"/>
    <col min="5634" max="5634" width="15.140625" style="2" customWidth="1"/>
    <col min="5635" max="5635" width="16.85546875" style="2" customWidth="1"/>
    <col min="5636" max="5636" width="16.28515625" style="2" customWidth="1"/>
    <col min="5637" max="5637" width="11.42578125" style="2" customWidth="1"/>
    <col min="5638" max="5638" width="60.5703125" style="2" customWidth="1"/>
    <col min="5639" max="5887" width="9.140625" style="2"/>
    <col min="5888" max="5888" width="27.42578125" style="2" customWidth="1"/>
    <col min="5889" max="5889" width="47" style="2" customWidth="1"/>
    <col min="5890" max="5890" width="15.140625" style="2" customWidth="1"/>
    <col min="5891" max="5891" width="16.85546875" style="2" customWidth="1"/>
    <col min="5892" max="5892" width="16.28515625" style="2" customWidth="1"/>
    <col min="5893" max="5893" width="11.42578125" style="2" customWidth="1"/>
    <col min="5894" max="5894" width="60.5703125" style="2" customWidth="1"/>
    <col min="5895" max="6143" width="9.140625" style="2"/>
    <col min="6144" max="6144" width="27.42578125" style="2" customWidth="1"/>
    <col min="6145" max="6145" width="47" style="2" customWidth="1"/>
    <col min="6146" max="6146" width="15.140625" style="2" customWidth="1"/>
    <col min="6147" max="6147" width="16.85546875" style="2" customWidth="1"/>
    <col min="6148" max="6148" width="16.28515625" style="2" customWidth="1"/>
    <col min="6149" max="6149" width="11.42578125" style="2" customWidth="1"/>
    <col min="6150" max="6150" width="60.5703125" style="2" customWidth="1"/>
    <col min="6151" max="6399" width="9.140625" style="2"/>
    <col min="6400" max="6400" width="27.42578125" style="2" customWidth="1"/>
    <col min="6401" max="6401" width="47" style="2" customWidth="1"/>
    <col min="6402" max="6402" width="15.140625" style="2" customWidth="1"/>
    <col min="6403" max="6403" width="16.85546875" style="2" customWidth="1"/>
    <col min="6404" max="6404" width="16.28515625" style="2" customWidth="1"/>
    <col min="6405" max="6405" width="11.42578125" style="2" customWidth="1"/>
    <col min="6406" max="6406" width="60.5703125" style="2" customWidth="1"/>
    <col min="6407" max="6655" width="9.140625" style="2"/>
    <col min="6656" max="6656" width="27.42578125" style="2" customWidth="1"/>
    <col min="6657" max="6657" width="47" style="2" customWidth="1"/>
    <col min="6658" max="6658" width="15.140625" style="2" customWidth="1"/>
    <col min="6659" max="6659" width="16.85546875" style="2" customWidth="1"/>
    <col min="6660" max="6660" width="16.28515625" style="2" customWidth="1"/>
    <col min="6661" max="6661" width="11.42578125" style="2" customWidth="1"/>
    <col min="6662" max="6662" width="60.5703125" style="2" customWidth="1"/>
    <col min="6663" max="6911" width="9.140625" style="2"/>
    <col min="6912" max="6912" width="27.42578125" style="2" customWidth="1"/>
    <col min="6913" max="6913" width="47" style="2" customWidth="1"/>
    <col min="6914" max="6914" width="15.140625" style="2" customWidth="1"/>
    <col min="6915" max="6915" width="16.85546875" style="2" customWidth="1"/>
    <col min="6916" max="6916" width="16.28515625" style="2" customWidth="1"/>
    <col min="6917" max="6917" width="11.42578125" style="2" customWidth="1"/>
    <col min="6918" max="6918" width="60.5703125" style="2" customWidth="1"/>
    <col min="6919" max="7167" width="9.140625" style="2"/>
    <col min="7168" max="7168" width="27.42578125" style="2" customWidth="1"/>
    <col min="7169" max="7169" width="47" style="2" customWidth="1"/>
    <col min="7170" max="7170" width="15.140625" style="2" customWidth="1"/>
    <col min="7171" max="7171" width="16.85546875" style="2" customWidth="1"/>
    <col min="7172" max="7172" width="16.28515625" style="2" customWidth="1"/>
    <col min="7173" max="7173" width="11.42578125" style="2" customWidth="1"/>
    <col min="7174" max="7174" width="60.5703125" style="2" customWidth="1"/>
    <col min="7175" max="7423" width="9.140625" style="2"/>
    <col min="7424" max="7424" width="27.42578125" style="2" customWidth="1"/>
    <col min="7425" max="7425" width="47" style="2" customWidth="1"/>
    <col min="7426" max="7426" width="15.140625" style="2" customWidth="1"/>
    <col min="7427" max="7427" width="16.85546875" style="2" customWidth="1"/>
    <col min="7428" max="7428" width="16.28515625" style="2" customWidth="1"/>
    <col min="7429" max="7429" width="11.42578125" style="2" customWidth="1"/>
    <col min="7430" max="7430" width="60.5703125" style="2" customWidth="1"/>
    <col min="7431" max="7679" width="9.140625" style="2"/>
    <col min="7680" max="7680" width="27.42578125" style="2" customWidth="1"/>
    <col min="7681" max="7681" width="47" style="2" customWidth="1"/>
    <col min="7682" max="7682" width="15.140625" style="2" customWidth="1"/>
    <col min="7683" max="7683" width="16.85546875" style="2" customWidth="1"/>
    <col min="7684" max="7684" width="16.28515625" style="2" customWidth="1"/>
    <col min="7685" max="7685" width="11.42578125" style="2" customWidth="1"/>
    <col min="7686" max="7686" width="60.5703125" style="2" customWidth="1"/>
    <col min="7687" max="7935" width="9.140625" style="2"/>
    <col min="7936" max="7936" width="27.42578125" style="2" customWidth="1"/>
    <col min="7937" max="7937" width="47" style="2" customWidth="1"/>
    <col min="7938" max="7938" width="15.140625" style="2" customWidth="1"/>
    <col min="7939" max="7939" width="16.85546875" style="2" customWidth="1"/>
    <col min="7940" max="7940" width="16.28515625" style="2" customWidth="1"/>
    <col min="7941" max="7941" width="11.42578125" style="2" customWidth="1"/>
    <col min="7942" max="7942" width="60.5703125" style="2" customWidth="1"/>
    <col min="7943" max="8191" width="9.140625" style="2"/>
    <col min="8192" max="8192" width="27.42578125" style="2" customWidth="1"/>
    <col min="8193" max="8193" width="47" style="2" customWidth="1"/>
    <col min="8194" max="8194" width="15.140625" style="2" customWidth="1"/>
    <col min="8195" max="8195" width="16.85546875" style="2" customWidth="1"/>
    <col min="8196" max="8196" width="16.28515625" style="2" customWidth="1"/>
    <col min="8197" max="8197" width="11.42578125" style="2" customWidth="1"/>
    <col min="8198" max="8198" width="60.5703125" style="2" customWidth="1"/>
    <col min="8199" max="8447" width="9.140625" style="2"/>
    <col min="8448" max="8448" width="27.42578125" style="2" customWidth="1"/>
    <col min="8449" max="8449" width="47" style="2" customWidth="1"/>
    <col min="8450" max="8450" width="15.140625" style="2" customWidth="1"/>
    <col min="8451" max="8451" width="16.85546875" style="2" customWidth="1"/>
    <col min="8452" max="8452" width="16.28515625" style="2" customWidth="1"/>
    <col min="8453" max="8453" width="11.42578125" style="2" customWidth="1"/>
    <col min="8454" max="8454" width="60.5703125" style="2" customWidth="1"/>
    <col min="8455" max="8703" width="9.140625" style="2"/>
    <col min="8704" max="8704" width="27.42578125" style="2" customWidth="1"/>
    <col min="8705" max="8705" width="47" style="2" customWidth="1"/>
    <col min="8706" max="8706" width="15.140625" style="2" customWidth="1"/>
    <col min="8707" max="8707" width="16.85546875" style="2" customWidth="1"/>
    <col min="8708" max="8708" width="16.28515625" style="2" customWidth="1"/>
    <col min="8709" max="8709" width="11.42578125" style="2" customWidth="1"/>
    <col min="8710" max="8710" width="60.5703125" style="2" customWidth="1"/>
    <col min="8711" max="8959" width="9.140625" style="2"/>
    <col min="8960" max="8960" width="27.42578125" style="2" customWidth="1"/>
    <col min="8961" max="8961" width="47" style="2" customWidth="1"/>
    <col min="8962" max="8962" width="15.140625" style="2" customWidth="1"/>
    <col min="8963" max="8963" width="16.85546875" style="2" customWidth="1"/>
    <col min="8964" max="8964" width="16.28515625" style="2" customWidth="1"/>
    <col min="8965" max="8965" width="11.42578125" style="2" customWidth="1"/>
    <col min="8966" max="8966" width="60.5703125" style="2" customWidth="1"/>
    <col min="8967" max="9215" width="9.140625" style="2"/>
    <col min="9216" max="9216" width="27.42578125" style="2" customWidth="1"/>
    <col min="9217" max="9217" width="47" style="2" customWidth="1"/>
    <col min="9218" max="9218" width="15.140625" style="2" customWidth="1"/>
    <col min="9219" max="9219" width="16.85546875" style="2" customWidth="1"/>
    <col min="9220" max="9220" width="16.28515625" style="2" customWidth="1"/>
    <col min="9221" max="9221" width="11.42578125" style="2" customWidth="1"/>
    <col min="9222" max="9222" width="60.5703125" style="2" customWidth="1"/>
    <col min="9223" max="9471" width="9.140625" style="2"/>
    <col min="9472" max="9472" width="27.42578125" style="2" customWidth="1"/>
    <col min="9473" max="9473" width="47" style="2" customWidth="1"/>
    <col min="9474" max="9474" width="15.140625" style="2" customWidth="1"/>
    <col min="9475" max="9475" width="16.85546875" style="2" customWidth="1"/>
    <col min="9476" max="9476" width="16.28515625" style="2" customWidth="1"/>
    <col min="9477" max="9477" width="11.42578125" style="2" customWidth="1"/>
    <col min="9478" max="9478" width="60.5703125" style="2" customWidth="1"/>
    <col min="9479" max="9727" width="9.140625" style="2"/>
    <col min="9728" max="9728" width="27.42578125" style="2" customWidth="1"/>
    <col min="9729" max="9729" width="47" style="2" customWidth="1"/>
    <col min="9730" max="9730" width="15.140625" style="2" customWidth="1"/>
    <col min="9731" max="9731" width="16.85546875" style="2" customWidth="1"/>
    <col min="9732" max="9732" width="16.28515625" style="2" customWidth="1"/>
    <col min="9733" max="9733" width="11.42578125" style="2" customWidth="1"/>
    <col min="9734" max="9734" width="60.5703125" style="2" customWidth="1"/>
    <col min="9735" max="9983" width="9.140625" style="2"/>
    <col min="9984" max="9984" width="27.42578125" style="2" customWidth="1"/>
    <col min="9985" max="9985" width="47" style="2" customWidth="1"/>
    <col min="9986" max="9986" width="15.140625" style="2" customWidth="1"/>
    <col min="9987" max="9987" width="16.85546875" style="2" customWidth="1"/>
    <col min="9988" max="9988" width="16.28515625" style="2" customWidth="1"/>
    <col min="9989" max="9989" width="11.42578125" style="2" customWidth="1"/>
    <col min="9990" max="9990" width="60.5703125" style="2" customWidth="1"/>
    <col min="9991" max="10239" width="9.140625" style="2"/>
    <col min="10240" max="10240" width="27.42578125" style="2" customWidth="1"/>
    <col min="10241" max="10241" width="47" style="2" customWidth="1"/>
    <col min="10242" max="10242" width="15.140625" style="2" customWidth="1"/>
    <col min="10243" max="10243" width="16.85546875" style="2" customWidth="1"/>
    <col min="10244" max="10244" width="16.28515625" style="2" customWidth="1"/>
    <col min="10245" max="10245" width="11.42578125" style="2" customWidth="1"/>
    <col min="10246" max="10246" width="60.5703125" style="2" customWidth="1"/>
    <col min="10247" max="10495" width="9.140625" style="2"/>
    <col min="10496" max="10496" width="27.42578125" style="2" customWidth="1"/>
    <col min="10497" max="10497" width="47" style="2" customWidth="1"/>
    <col min="10498" max="10498" width="15.140625" style="2" customWidth="1"/>
    <col min="10499" max="10499" width="16.85546875" style="2" customWidth="1"/>
    <col min="10500" max="10500" width="16.28515625" style="2" customWidth="1"/>
    <col min="10501" max="10501" width="11.42578125" style="2" customWidth="1"/>
    <col min="10502" max="10502" width="60.5703125" style="2" customWidth="1"/>
    <col min="10503" max="10751" width="9.140625" style="2"/>
    <col min="10752" max="10752" width="27.42578125" style="2" customWidth="1"/>
    <col min="10753" max="10753" width="47" style="2" customWidth="1"/>
    <col min="10754" max="10754" width="15.140625" style="2" customWidth="1"/>
    <col min="10755" max="10755" width="16.85546875" style="2" customWidth="1"/>
    <col min="10756" max="10756" width="16.28515625" style="2" customWidth="1"/>
    <col min="10757" max="10757" width="11.42578125" style="2" customWidth="1"/>
    <col min="10758" max="10758" width="60.5703125" style="2" customWidth="1"/>
    <col min="10759" max="11007" width="9.140625" style="2"/>
    <col min="11008" max="11008" width="27.42578125" style="2" customWidth="1"/>
    <col min="11009" max="11009" width="47" style="2" customWidth="1"/>
    <col min="11010" max="11010" width="15.140625" style="2" customWidth="1"/>
    <col min="11011" max="11011" width="16.85546875" style="2" customWidth="1"/>
    <col min="11012" max="11012" width="16.28515625" style="2" customWidth="1"/>
    <col min="11013" max="11013" width="11.42578125" style="2" customWidth="1"/>
    <col min="11014" max="11014" width="60.5703125" style="2" customWidth="1"/>
    <col min="11015" max="11263" width="9.140625" style="2"/>
    <col min="11264" max="11264" width="27.42578125" style="2" customWidth="1"/>
    <col min="11265" max="11265" width="47" style="2" customWidth="1"/>
    <col min="11266" max="11266" width="15.140625" style="2" customWidth="1"/>
    <col min="11267" max="11267" width="16.85546875" style="2" customWidth="1"/>
    <col min="11268" max="11268" width="16.28515625" style="2" customWidth="1"/>
    <col min="11269" max="11269" width="11.42578125" style="2" customWidth="1"/>
    <col min="11270" max="11270" width="60.5703125" style="2" customWidth="1"/>
    <col min="11271" max="11519" width="9.140625" style="2"/>
    <col min="11520" max="11520" width="27.42578125" style="2" customWidth="1"/>
    <col min="11521" max="11521" width="47" style="2" customWidth="1"/>
    <col min="11522" max="11522" width="15.140625" style="2" customWidth="1"/>
    <col min="11523" max="11523" width="16.85546875" style="2" customWidth="1"/>
    <col min="11524" max="11524" width="16.28515625" style="2" customWidth="1"/>
    <col min="11525" max="11525" width="11.42578125" style="2" customWidth="1"/>
    <col min="11526" max="11526" width="60.5703125" style="2" customWidth="1"/>
    <col min="11527" max="11775" width="9.140625" style="2"/>
    <col min="11776" max="11776" width="27.42578125" style="2" customWidth="1"/>
    <col min="11777" max="11777" width="47" style="2" customWidth="1"/>
    <col min="11778" max="11778" width="15.140625" style="2" customWidth="1"/>
    <col min="11779" max="11779" width="16.85546875" style="2" customWidth="1"/>
    <col min="11780" max="11780" width="16.28515625" style="2" customWidth="1"/>
    <col min="11781" max="11781" width="11.42578125" style="2" customWidth="1"/>
    <col min="11782" max="11782" width="60.5703125" style="2" customWidth="1"/>
    <col min="11783" max="12031" width="9.140625" style="2"/>
    <col min="12032" max="12032" width="27.42578125" style="2" customWidth="1"/>
    <col min="12033" max="12033" width="47" style="2" customWidth="1"/>
    <col min="12034" max="12034" width="15.140625" style="2" customWidth="1"/>
    <col min="12035" max="12035" width="16.85546875" style="2" customWidth="1"/>
    <col min="12036" max="12036" width="16.28515625" style="2" customWidth="1"/>
    <col min="12037" max="12037" width="11.42578125" style="2" customWidth="1"/>
    <col min="12038" max="12038" width="60.5703125" style="2" customWidth="1"/>
    <col min="12039" max="12287" width="9.140625" style="2"/>
    <col min="12288" max="12288" width="27.42578125" style="2" customWidth="1"/>
    <col min="12289" max="12289" width="47" style="2" customWidth="1"/>
    <col min="12290" max="12290" width="15.140625" style="2" customWidth="1"/>
    <col min="12291" max="12291" width="16.85546875" style="2" customWidth="1"/>
    <col min="12292" max="12292" width="16.28515625" style="2" customWidth="1"/>
    <col min="12293" max="12293" width="11.42578125" style="2" customWidth="1"/>
    <col min="12294" max="12294" width="60.5703125" style="2" customWidth="1"/>
    <col min="12295" max="12543" width="9.140625" style="2"/>
    <col min="12544" max="12544" width="27.42578125" style="2" customWidth="1"/>
    <col min="12545" max="12545" width="47" style="2" customWidth="1"/>
    <col min="12546" max="12546" width="15.140625" style="2" customWidth="1"/>
    <col min="12547" max="12547" width="16.85546875" style="2" customWidth="1"/>
    <col min="12548" max="12548" width="16.28515625" style="2" customWidth="1"/>
    <col min="12549" max="12549" width="11.42578125" style="2" customWidth="1"/>
    <col min="12550" max="12550" width="60.5703125" style="2" customWidth="1"/>
    <col min="12551" max="12799" width="9.140625" style="2"/>
    <col min="12800" max="12800" width="27.42578125" style="2" customWidth="1"/>
    <col min="12801" max="12801" width="47" style="2" customWidth="1"/>
    <col min="12802" max="12802" width="15.140625" style="2" customWidth="1"/>
    <col min="12803" max="12803" width="16.85546875" style="2" customWidth="1"/>
    <col min="12804" max="12804" width="16.28515625" style="2" customWidth="1"/>
    <col min="12805" max="12805" width="11.42578125" style="2" customWidth="1"/>
    <col min="12806" max="12806" width="60.5703125" style="2" customWidth="1"/>
    <col min="12807" max="13055" width="9.140625" style="2"/>
    <col min="13056" max="13056" width="27.42578125" style="2" customWidth="1"/>
    <col min="13057" max="13057" width="47" style="2" customWidth="1"/>
    <col min="13058" max="13058" width="15.140625" style="2" customWidth="1"/>
    <col min="13059" max="13059" width="16.85546875" style="2" customWidth="1"/>
    <col min="13060" max="13060" width="16.28515625" style="2" customWidth="1"/>
    <col min="13061" max="13061" width="11.42578125" style="2" customWidth="1"/>
    <col min="13062" max="13062" width="60.5703125" style="2" customWidth="1"/>
    <col min="13063" max="13311" width="9.140625" style="2"/>
    <col min="13312" max="13312" width="27.42578125" style="2" customWidth="1"/>
    <col min="13313" max="13313" width="47" style="2" customWidth="1"/>
    <col min="13314" max="13314" width="15.140625" style="2" customWidth="1"/>
    <col min="13315" max="13315" width="16.85546875" style="2" customWidth="1"/>
    <col min="13316" max="13316" width="16.28515625" style="2" customWidth="1"/>
    <col min="13317" max="13317" width="11.42578125" style="2" customWidth="1"/>
    <col min="13318" max="13318" width="60.5703125" style="2" customWidth="1"/>
    <col min="13319" max="13567" width="9.140625" style="2"/>
    <col min="13568" max="13568" width="27.42578125" style="2" customWidth="1"/>
    <col min="13569" max="13569" width="47" style="2" customWidth="1"/>
    <col min="13570" max="13570" width="15.140625" style="2" customWidth="1"/>
    <col min="13571" max="13571" width="16.85546875" style="2" customWidth="1"/>
    <col min="13572" max="13572" width="16.28515625" style="2" customWidth="1"/>
    <col min="13573" max="13573" width="11.42578125" style="2" customWidth="1"/>
    <col min="13574" max="13574" width="60.5703125" style="2" customWidth="1"/>
    <col min="13575" max="13823" width="9.140625" style="2"/>
    <col min="13824" max="13824" width="27.42578125" style="2" customWidth="1"/>
    <col min="13825" max="13825" width="47" style="2" customWidth="1"/>
    <col min="13826" max="13826" width="15.140625" style="2" customWidth="1"/>
    <col min="13827" max="13827" width="16.85546875" style="2" customWidth="1"/>
    <col min="13828" max="13828" width="16.28515625" style="2" customWidth="1"/>
    <col min="13829" max="13829" width="11.42578125" style="2" customWidth="1"/>
    <col min="13830" max="13830" width="60.5703125" style="2" customWidth="1"/>
    <col min="13831" max="14079" width="9.140625" style="2"/>
    <col min="14080" max="14080" width="27.42578125" style="2" customWidth="1"/>
    <col min="14081" max="14081" width="47" style="2" customWidth="1"/>
    <col min="14082" max="14082" width="15.140625" style="2" customWidth="1"/>
    <col min="14083" max="14083" width="16.85546875" style="2" customWidth="1"/>
    <col min="14084" max="14084" width="16.28515625" style="2" customWidth="1"/>
    <col min="14085" max="14085" width="11.42578125" style="2" customWidth="1"/>
    <col min="14086" max="14086" width="60.5703125" style="2" customWidth="1"/>
    <col min="14087" max="14335" width="9.140625" style="2"/>
    <col min="14336" max="14336" width="27.42578125" style="2" customWidth="1"/>
    <col min="14337" max="14337" width="47" style="2" customWidth="1"/>
    <col min="14338" max="14338" width="15.140625" style="2" customWidth="1"/>
    <col min="14339" max="14339" width="16.85546875" style="2" customWidth="1"/>
    <col min="14340" max="14340" width="16.28515625" style="2" customWidth="1"/>
    <col min="14341" max="14341" width="11.42578125" style="2" customWidth="1"/>
    <col min="14342" max="14342" width="60.5703125" style="2" customWidth="1"/>
    <col min="14343" max="14591" width="9.140625" style="2"/>
    <col min="14592" max="14592" width="27.42578125" style="2" customWidth="1"/>
    <col min="14593" max="14593" width="47" style="2" customWidth="1"/>
    <col min="14594" max="14594" width="15.140625" style="2" customWidth="1"/>
    <col min="14595" max="14595" width="16.85546875" style="2" customWidth="1"/>
    <col min="14596" max="14596" width="16.28515625" style="2" customWidth="1"/>
    <col min="14597" max="14597" width="11.42578125" style="2" customWidth="1"/>
    <col min="14598" max="14598" width="60.5703125" style="2" customWidth="1"/>
    <col min="14599" max="14847" width="9.140625" style="2"/>
    <col min="14848" max="14848" width="27.42578125" style="2" customWidth="1"/>
    <col min="14849" max="14849" width="47" style="2" customWidth="1"/>
    <col min="14850" max="14850" width="15.140625" style="2" customWidth="1"/>
    <col min="14851" max="14851" width="16.85546875" style="2" customWidth="1"/>
    <col min="14852" max="14852" width="16.28515625" style="2" customWidth="1"/>
    <col min="14853" max="14853" width="11.42578125" style="2" customWidth="1"/>
    <col min="14854" max="14854" width="60.5703125" style="2" customWidth="1"/>
    <col min="14855" max="15103" width="9.140625" style="2"/>
    <col min="15104" max="15104" width="27.42578125" style="2" customWidth="1"/>
    <col min="15105" max="15105" width="47" style="2" customWidth="1"/>
    <col min="15106" max="15106" width="15.140625" style="2" customWidth="1"/>
    <col min="15107" max="15107" width="16.85546875" style="2" customWidth="1"/>
    <col min="15108" max="15108" width="16.28515625" style="2" customWidth="1"/>
    <col min="15109" max="15109" width="11.42578125" style="2" customWidth="1"/>
    <col min="15110" max="15110" width="60.5703125" style="2" customWidth="1"/>
    <col min="15111" max="15359" width="9.140625" style="2"/>
    <col min="15360" max="15360" width="27.42578125" style="2" customWidth="1"/>
    <col min="15361" max="15361" width="47" style="2" customWidth="1"/>
    <col min="15362" max="15362" width="15.140625" style="2" customWidth="1"/>
    <col min="15363" max="15363" width="16.85546875" style="2" customWidth="1"/>
    <col min="15364" max="15364" width="16.28515625" style="2" customWidth="1"/>
    <col min="15365" max="15365" width="11.42578125" style="2" customWidth="1"/>
    <col min="15366" max="15366" width="60.5703125" style="2" customWidth="1"/>
    <col min="15367" max="15615" width="9.140625" style="2"/>
    <col min="15616" max="15616" width="27.42578125" style="2" customWidth="1"/>
    <col min="15617" max="15617" width="47" style="2" customWidth="1"/>
    <col min="15618" max="15618" width="15.140625" style="2" customWidth="1"/>
    <col min="15619" max="15619" width="16.85546875" style="2" customWidth="1"/>
    <col min="15620" max="15620" width="16.28515625" style="2" customWidth="1"/>
    <col min="15621" max="15621" width="11.42578125" style="2" customWidth="1"/>
    <col min="15622" max="15622" width="60.5703125" style="2" customWidth="1"/>
    <col min="15623" max="15871" width="9.140625" style="2"/>
    <col min="15872" max="15872" width="27.42578125" style="2" customWidth="1"/>
    <col min="15873" max="15873" width="47" style="2" customWidth="1"/>
    <col min="15874" max="15874" width="15.140625" style="2" customWidth="1"/>
    <col min="15875" max="15875" width="16.85546875" style="2" customWidth="1"/>
    <col min="15876" max="15876" width="16.28515625" style="2" customWidth="1"/>
    <col min="15877" max="15877" width="11.42578125" style="2" customWidth="1"/>
    <col min="15878" max="15878" width="60.5703125" style="2" customWidth="1"/>
    <col min="15879" max="16127" width="9.140625" style="2"/>
    <col min="16128" max="16128" width="27.42578125" style="2" customWidth="1"/>
    <col min="16129" max="16129" width="47" style="2" customWidth="1"/>
    <col min="16130" max="16130" width="15.140625" style="2" customWidth="1"/>
    <col min="16131" max="16131" width="16.85546875" style="2" customWidth="1"/>
    <col min="16132" max="16132" width="16.28515625" style="2" customWidth="1"/>
    <col min="16133" max="16133" width="11.42578125" style="2" customWidth="1"/>
    <col min="16134" max="16134" width="60.5703125" style="2" customWidth="1"/>
    <col min="16135" max="16384" width="9.140625" style="2"/>
  </cols>
  <sheetData>
    <row r="1" spans="1:11" s="9" customFormat="1" ht="32.25" customHeight="1" x14ac:dyDescent="0.25">
      <c r="A1" s="68" t="s">
        <v>85</v>
      </c>
      <c r="B1" s="68"/>
      <c r="C1" s="68"/>
      <c r="D1" s="68"/>
      <c r="E1" s="68"/>
    </row>
    <row r="2" spans="1:11" s="9" customFormat="1" ht="21.75" customHeight="1" x14ac:dyDescent="0.25">
      <c r="A2" s="69" t="s">
        <v>0</v>
      </c>
      <c r="B2" s="69"/>
      <c r="C2" s="69"/>
      <c r="D2" s="69"/>
      <c r="E2" s="69"/>
    </row>
    <row r="3" spans="1:11" s="9" customFormat="1" ht="16.149999999999999" customHeight="1" x14ac:dyDescent="0.25">
      <c r="A3" s="10"/>
      <c r="B3" s="10"/>
      <c r="C3" s="11"/>
      <c r="D3" s="12"/>
      <c r="E3" s="12" t="s">
        <v>1</v>
      </c>
    </row>
    <row r="4" spans="1:11" ht="23.45" customHeight="1" x14ac:dyDescent="0.25">
      <c r="A4" s="70" t="s">
        <v>2</v>
      </c>
      <c r="B4" s="72" t="s">
        <v>3</v>
      </c>
      <c r="C4" s="74" t="s">
        <v>132</v>
      </c>
      <c r="D4" s="76" t="s">
        <v>84</v>
      </c>
      <c r="E4" s="67" t="s">
        <v>70</v>
      </c>
    </row>
    <row r="5" spans="1:11" ht="21.6" customHeight="1" x14ac:dyDescent="0.25">
      <c r="A5" s="71"/>
      <c r="B5" s="73"/>
      <c r="C5" s="75"/>
      <c r="D5" s="77"/>
      <c r="E5" s="67"/>
    </row>
    <row r="6" spans="1:11" ht="21.6" customHeight="1" x14ac:dyDescent="0.25">
      <c r="A6" s="13" t="s">
        <v>4</v>
      </c>
      <c r="B6" s="14" t="s">
        <v>5</v>
      </c>
      <c r="C6" s="15">
        <f>SUM(C7+C11+C21+C27+C39+C41+C47+C56+C57+C9)+C16</f>
        <v>4880875.1000000006</v>
      </c>
      <c r="D6" s="15">
        <f>SUM(D7+D11+D21+D27+D39+D41+D47+D56+D57+D9)+D16+D26</f>
        <v>5061184</v>
      </c>
      <c r="E6" s="15">
        <f t="shared" ref="E6:E25" si="0">D6/C6*100</f>
        <v>103.69419205174908</v>
      </c>
      <c r="F6" s="3"/>
    </row>
    <row r="7" spans="1:11" s="9" customFormat="1" ht="20.25" customHeight="1" x14ac:dyDescent="0.25">
      <c r="A7" s="13" t="s">
        <v>6</v>
      </c>
      <c r="B7" s="13" t="s">
        <v>7</v>
      </c>
      <c r="C7" s="15">
        <f>SUM(C8)</f>
        <v>2945004</v>
      </c>
      <c r="D7" s="15">
        <f>SUM(D8)</f>
        <v>3084757</v>
      </c>
      <c r="E7" s="15">
        <f t="shared" si="0"/>
        <v>104.74542649178065</v>
      </c>
    </row>
    <row r="8" spans="1:11" s="9" customFormat="1" ht="25.15" customHeight="1" x14ac:dyDescent="0.25">
      <c r="A8" s="16" t="s">
        <v>8</v>
      </c>
      <c r="B8" s="16" t="s">
        <v>9</v>
      </c>
      <c r="C8" s="1">
        <v>2945004</v>
      </c>
      <c r="D8" s="1">
        <f>3075757+9000</f>
        <v>3084757</v>
      </c>
      <c r="E8" s="1">
        <f t="shared" si="0"/>
        <v>104.74542649178065</v>
      </c>
    </row>
    <row r="9" spans="1:11" s="9" customFormat="1" ht="44.25" customHeight="1" x14ac:dyDescent="0.25">
      <c r="A9" s="13" t="s">
        <v>10</v>
      </c>
      <c r="B9" s="17" t="s">
        <v>11</v>
      </c>
      <c r="C9" s="15">
        <f>SUM(C10:C10)</f>
        <v>53461.7</v>
      </c>
      <c r="D9" s="15">
        <f>SUM(D10:D10)</f>
        <v>55364</v>
      </c>
      <c r="E9" s="15">
        <f t="shared" si="0"/>
        <v>103.55824824126432</v>
      </c>
      <c r="F9" s="18"/>
      <c r="G9" s="18"/>
      <c r="H9" s="18"/>
      <c r="I9" s="18"/>
      <c r="J9" s="18"/>
      <c r="K9" s="18"/>
    </row>
    <row r="10" spans="1:11" s="9" customFormat="1" ht="38.25" customHeight="1" x14ac:dyDescent="0.25">
      <c r="A10" s="13" t="s">
        <v>12</v>
      </c>
      <c r="B10" s="19" t="s">
        <v>13</v>
      </c>
      <c r="C10" s="1">
        <v>53461.7</v>
      </c>
      <c r="D10" s="1">
        <v>55364</v>
      </c>
      <c r="E10" s="1">
        <f t="shared" si="0"/>
        <v>103.55824824126432</v>
      </c>
      <c r="F10" s="18"/>
      <c r="G10" s="18"/>
      <c r="H10" s="18"/>
      <c r="I10" s="18"/>
      <c r="J10" s="18"/>
      <c r="K10" s="18"/>
    </row>
    <row r="11" spans="1:11" ht="27.6" customHeight="1" x14ac:dyDescent="0.25">
      <c r="A11" s="13" t="s">
        <v>14</v>
      </c>
      <c r="B11" s="20" t="s">
        <v>15</v>
      </c>
      <c r="C11" s="15">
        <f>SUM(C12:C15)</f>
        <v>514363</v>
      </c>
      <c r="D11" s="15">
        <f>SUM(D12:D15)</f>
        <v>524605</v>
      </c>
      <c r="E11" s="15">
        <f t="shared" si="0"/>
        <v>101.99120076677366</v>
      </c>
    </row>
    <row r="12" spans="1:11" ht="30" customHeight="1" x14ac:dyDescent="0.25">
      <c r="A12" s="21" t="s">
        <v>71</v>
      </c>
      <c r="B12" s="22" t="s">
        <v>16</v>
      </c>
      <c r="C12" s="1">
        <v>410709</v>
      </c>
      <c r="D12" s="1">
        <v>410709</v>
      </c>
      <c r="E12" s="1">
        <f t="shared" si="0"/>
        <v>100</v>
      </c>
    </row>
    <row r="13" spans="1:11" ht="28.5" customHeight="1" x14ac:dyDescent="0.25">
      <c r="A13" s="16" t="s">
        <v>17</v>
      </c>
      <c r="B13" s="23" t="s">
        <v>18</v>
      </c>
      <c r="C13" s="1">
        <v>66430</v>
      </c>
      <c r="D13" s="1">
        <v>72366</v>
      </c>
      <c r="E13" s="1">
        <f t="shared" si="0"/>
        <v>108.93572181243414</v>
      </c>
    </row>
    <row r="14" spans="1:11" ht="23.25" customHeight="1" x14ac:dyDescent="0.25">
      <c r="A14" s="16" t="s">
        <v>19</v>
      </c>
      <c r="B14" s="23" t="s">
        <v>20</v>
      </c>
      <c r="C14" s="1">
        <v>397</v>
      </c>
      <c r="D14" s="1">
        <v>810</v>
      </c>
      <c r="E14" s="1">
        <f t="shared" si="0"/>
        <v>204.03022670025189</v>
      </c>
    </row>
    <row r="15" spans="1:11" ht="30" x14ac:dyDescent="0.25">
      <c r="A15" s="21" t="s">
        <v>21</v>
      </c>
      <c r="B15" s="22" t="s">
        <v>22</v>
      </c>
      <c r="C15" s="1">
        <v>36827</v>
      </c>
      <c r="D15" s="1">
        <v>40720</v>
      </c>
      <c r="E15" s="1">
        <f t="shared" si="0"/>
        <v>110.57104841556466</v>
      </c>
    </row>
    <row r="16" spans="1:11" ht="24.6" customHeight="1" x14ac:dyDescent="0.25">
      <c r="A16" s="14" t="s">
        <v>86</v>
      </c>
      <c r="B16" s="24" t="s">
        <v>87</v>
      </c>
      <c r="C16" s="1">
        <f>SUM(C17+C18)</f>
        <v>782131.9</v>
      </c>
      <c r="D16" s="1">
        <f t="shared" ref="D16" si="1">SUM(D17+D18)</f>
        <v>796767</v>
      </c>
      <c r="E16" s="1">
        <f t="shared" si="0"/>
        <v>101.87118055151568</v>
      </c>
    </row>
    <row r="17" spans="1:5" ht="28.9" customHeight="1" x14ac:dyDescent="0.25">
      <c r="A17" s="21" t="s">
        <v>88</v>
      </c>
      <c r="B17" s="22" t="s">
        <v>89</v>
      </c>
      <c r="C17" s="1">
        <v>90214</v>
      </c>
      <c r="D17" s="1">
        <v>87128</v>
      </c>
      <c r="E17" s="1">
        <f t="shared" si="0"/>
        <v>96.57924490655553</v>
      </c>
    </row>
    <row r="18" spans="1:5" ht="24.6" customHeight="1" x14ac:dyDescent="0.25">
      <c r="A18" s="21" t="s">
        <v>91</v>
      </c>
      <c r="B18" s="22" t="s">
        <v>90</v>
      </c>
      <c r="C18" s="1">
        <f>SUM(C19:C20)</f>
        <v>691917.9</v>
      </c>
      <c r="D18" s="1">
        <f t="shared" ref="D18" si="2">SUM(D19:D20)</f>
        <v>709639</v>
      </c>
      <c r="E18" s="1">
        <f t="shared" si="0"/>
        <v>102.5611564609038</v>
      </c>
    </row>
    <row r="19" spans="1:5" ht="24" customHeight="1" x14ac:dyDescent="0.25">
      <c r="A19" s="25" t="s">
        <v>95</v>
      </c>
      <c r="B19" s="26" t="s">
        <v>92</v>
      </c>
      <c r="C19" s="1">
        <v>452110.5</v>
      </c>
      <c r="D19" s="1">
        <v>462750</v>
      </c>
      <c r="E19" s="1">
        <f t="shared" si="0"/>
        <v>102.35329637334236</v>
      </c>
    </row>
    <row r="20" spans="1:5" ht="24" customHeight="1" x14ac:dyDescent="0.25">
      <c r="A20" s="25" t="s">
        <v>94</v>
      </c>
      <c r="B20" s="26" t="s">
        <v>93</v>
      </c>
      <c r="C20" s="1">
        <v>239807.4</v>
      </c>
      <c r="D20" s="1">
        <v>246889</v>
      </c>
      <c r="E20" s="1">
        <f t="shared" si="0"/>
        <v>102.95303647844061</v>
      </c>
    </row>
    <row r="21" spans="1:5" ht="31.15" customHeight="1" x14ac:dyDescent="0.25">
      <c r="A21" s="13" t="s">
        <v>23</v>
      </c>
      <c r="B21" s="13" t="s">
        <v>24</v>
      </c>
      <c r="C21" s="15">
        <f>SUM(C22+C24)</f>
        <v>33131</v>
      </c>
      <c r="D21" s="15">
        <f>SUM(D22+D24)</f>
        <v>37982</v>
      </c>
      <c r="E21" s="15">
        <f t="shared" si="0"/>
        <v>114.64187618846398</v>
      </c>
    </row>
    <row r="22" spans="1:5" ht="52.15" customHeight="1" x14ac:dyDescent="0.25">
      <c r="A22" s="16" t="s">
        <v>25</v>
      </c>
      <c r="B22" s="23" t="s">
        <v>26</v>
      </c>
      <c r="C22" s="1">
        <f>SUM(C23)</f>
        <v>32531</v>
      </c>
      <c r="D22" s="1">
        <f>SUM(D23)</f>
        <v>37932</v>
      </c>
      <c r="E22" s="1">
        <f t="shared" si="0"/>
        <v>116.60262518828195</v>
      </c>
    </row>
    <row r="23" spans="1:5" ht="75" x14ac:dyDescent="0.25">
      <c r="A23" s="27" t="s">
        <v>27</v>
      </c>
      <c r="B23" s="28" t="s">
        <v>28</v>
      </c>
      <c r="C23" s="1">
        <v>32531</v>
      </c>
      <c r="D23" s="1">
        <v>37932</v>
      </c>
      <c r="E23" s="1">
        <f t="shared" si="0"/>
        <v>116.60262518828195</v>
      </c>
    </row>
    <row r="24" spans="1:5" ht="48.6" customHeight="1" x14ac:dyDescent="0.25">
      <c r="A24" s="16" t="s">
        <v>29</v>
      </c>
      <c r="B24" s="29" t="s">
        <v>30</v>
      </c>
      <c r="C24" s="1">
        <f>SUM(C25)</f>
        <v>600</v>
      </c>
      <c r="D24" s="1">
        <f>SUM(D25)</f>
        <v>50</v>
      </c>
      <c r="E24" s="1">
        <f t="shared" si="0"/>
        <v>8.3333333333333321</v>
      </c>
    </row>
    <row r="25" spans="1:5" ht="48" customHeight="1" x14ac:dyDescent="0.25">
      <c r="A25" s="27" t="s">
        <v>31</v>
      </c>
      <c r="B25" s="30" t="s">
        <v>32</v>
      </c>
      <c r="C25" s="1">
        <v>600</v>
      </c>
      <c r="D25" s="31">
        <v>50</v>
      </c>
      <c r="E25" s="1">
        <f t="shared" si="0"/>
        <v>8.3333333333333321</v>
      </c>
    </row>
    <row r="26" spans="1:5" ht="59.45" customHeight="1" x14ac:dyDescent="0.25">
      <c r="A26" s="13" t="s">
        <v>130</v>
      </c>
      <c r="B26" s="32" t="s">
        <v>131</v>
      </c>
      <c r="C26" s="1"/>
      <c r="D26" s="31">
        <v>3</v>
      </c>
      <c r="E26" s="1"/>
    </row>
    <row r="27" spans="1:5" ht="45.6" customHeight="1" x14ac:dyDescent="0.25">
      <c r="A27" s="13" t="s">
        <v>33</v>
      </c>
      <c r="B27" s="32" t="s">
        <v>34</v>
      </c>
      <c r="C27" s="15">
        <f>SUM(C28+C30+C37)+C35</f>
        <v>349267.20000000001</v>
      </c>
      <c r="D27" s="15">
        <f>SUM(D28+D30+D37)+D35</f>
        <v>355599</v>
      </c>
      <c r="E27" s="1">
        <f t="shared" ref="E27:E45" si="3">D27/C27*100</f>
        <v>101.8128813699082</v>
      </c>
    </row>
    <row r="28" spans="1:5" ht="90" x14ac:dyDescent="0.25">
      <c r="A28" s="16" t="s">
        <v>35</v>
      </c>
      <c r="B28" s="23" t="s">
        <v>36</v>
      </c>
      <c r="C28" s="1">
        <f>SUM(C29)</f>
        <v>15</v>
      </c>
      <c r="D28" s="1">
        <f>D29</f>
        <v>20</v>
      </c>
      <c r="E28" s="1">
        <f t="shared" si="3"/>
        <v>133.33333333333331</v>
      </c>
    </row>
    <row r="29" spans="1:5" ht="75" x14ac:dyDescent="0.25">
      <c r="A29" s="33" t="s">
        <v>37</v>
      </c>
      <c r="B29" s="28" t="s">
        <v>38</v>
      </c>
      <c r="C29" s="1">
        <v>15</v>
      </c>
      <c r="D29" s="1">
        <v>20</v>
      </c>
      <c r="E29" s="1">
        <f t="shared" si="3"/>
        <v>133.33333333333331</v>
      </c>
    </row>
    <row r="30" spans="1:5" ht="105" x14ac:dyDescent="0.25">
      <c r="A30" s="34" t="s">
        <v>39</v>
      </c>
      <c r="B30" s="29" t="s">
        <v>40</v>
      </c>
      <c r="C30" s="1">
        <f>SUM(C31:C34)</f>
        <v>290249.2</v>
      </c>
      <c r="D30" s="1">
        <f>SUM(D31:D34)</f>
        <v>310709</v>
      </c>
      <c r="E30" s="1">
        <f t="shared" si="3"/>
        <v>107.04904613001518</v>
      </c>
    </row>
    <row r="31" spans="1:5" ht="90" x14ac:dyDescent="0.25">
      <c r="A31" s="33" t="s">
        <v>96</v>
      </c>
      <c r="B31" s="28" t="s">
        <v>97</v>
      </c>
      <c r="C31" s="1">
        <v>217932</v>
      </c>
      <c r="D31" s="1">
        <v>254074</v>
      </c>
      <c r="E31" s="1">
        <f t="shared" si="3"/>
        <v>116.58407209588313</v>
      </c>
    </row>
    <row r="32" spans="1:5" ht="99.6" customHeight="1" x14ac:dyDescent="0.25">
      <c r="A32" s="27" t="s">
        <v>99</v>
      </c>
      <c r="B32" s="35" t="s">
        <v>98</v>
      </c>
      <c r="C32" s="1">
        <v>45154.400000000001</v>
      </c>
      <c r="D32" s="1">
        <v>29520</v>
      </c>
      <c r="E32" s="1">
        <f t="shared" si="3"/>
        <v>65.375688747940401</v>
      </c>
    </row>
    <row r="33" spans="1:5" ht="97.15" customHeight="1" x14ac:dyDescent="0.25">
      <c r="A33" s="30" t="s">
        <v>100</v>
      </c>
      <c r="B33" s="36" t="s">
        <v>101</v>
      </c>
      <c r="C33" s="1">
        <v>814.2</v>
      </c>
      <c r="D33" s="1">
        <v>1305</v>
      </c>
      <c r="E33" s="1">
        <f t="shared" si="3"/>
        <v>160.28002947678701</v>
      </c>
    </row>
    <row r="34" spans="1:5" ht="60.6" customHeight="1" x14ac:dyDescent="0.25">
      <c r="A34" s="27" t="s">
        <v>103</v>
      </c>
      <c r="B34" s="28" t="s">
        <v>102</v>
      </c>
      <c r="C34" s="1">
        <v>26348.6</v>
      </c>
      <c r="D34" s="1">
        <v>25810</v>
      </c>
      <c r="E34" s="1">
        <f t="shared" si="3"/>
        <v>97.955868623000853</v>
      </c>
    </row>
    <row r="35" spans="1:5" ht="54.6" customHeight="1" x14ac:dyDescent="0.25">
      <c r="A35" s="16" t="s">
        <v>122</v>
      </c>
      <c r="B35" s="29" t="s">
        <v>123</v>
      </c>
      <c r="C35" s="1">
        <f>C36</f>
        <v>500</v>
      </c>
      <c r="D35" s="1">
        <f>D36</f>
        <v>500</v>
      </c>
      <c r="E35" s="1">
        <f t="shared" si="3"/>
        <v>100</v>
      </c>
    </row>
    <row r="36" spans="1:5" ht="65.45" customHeight="1" x14ac:dyDescent="0.25">
      <c r="A36" s="27" t="s">
        <v>125</v>
      </c>
      <c r="B36" s="28" t="s">
        <v>124</v>
      </c>
      <c r="C36" s="1">
        <v>500</v>
      </c>
      <c r="D36" s="1">
        <v>500</v>
      </c>
      <c r="E36" s="1">
        <f t="shared" si="3"/>
        <v>100</v>
      </c>
    </row>
    <row r="37" spans="1:5" ht="105" x14ac:dyDescent="0.25">
      <c r="A37" s="16" t="s">
        <v>41</v>
      </c>
      <c r="B37" s="29" t="s">
        <v>42</v>
      </c>
      <c r="C37" s="1">
        <f>SUM(C38)</f>
        <v>58503</v>
      </c>
      <c r="D37" s="1">
        <f>SUM(D38)</f>
        <v>44370</v>
      </c>
      <c r="E37" s="1">
        <f t="shared" si="3"/>
        <v>75.842264499256444</v>
      </c>
    </row>
    <row r="38" spans="1:5" ht="120" x14ac:dyDescent="0.25">
      <c r="A38" s="28" t="s">
        <v>104</v>
      </c>
      <c r="B38" s="28" t="s">
        <v>105</v>
      </c>
      <c r="C38" s="1">
        <v>58503</v>
      </c>
      <c r="D38" s="1">
        <f>5000+36770+2600</f>
        <v>44370</v>
      </c>
      <c r="E38" s="1">
        <f t="shared" si="3"/>
        <v>75.842264499256444</v>
      </c>
    </row>
    <row r="39" spans="1:5" ht="34.15" customHeight="1" x14ac:dyDescent="0.25">
      <c r="A39" s="13" t="s">
        <v>43</v>
      </c>
      <c r="B39" s="32" t="s">
        <v>44</v>
      </c>
      <c r="C39" s="15">
        <f>SUM(C40)</f>
        <v>10600</v>
      </c>
      <c r="D39" s="15">
        <f>SUM(D40)</f>
        <v>5600</v>
      </c>
      <c r="E39" s="1">
        <f t="shared" si="3"/>
        <v>52.830188679245282</v>
      </c>
    </row>
    <row r="40" spans="1:5" ht="30" x14ac:dyDescent="0.25">
      <c r="A40" s="16" t="s">
        <v>45</v>
      </c>
      <c r="B40" s="23" t="s">
        <v>46</v>
      </c>
      <c r="C40" s="1">
        <v>10600</v>
      </c>
      <c r="D40" s="1">
        <v>5600</v>
      </c>
      <c r="E40" s="1">
        <f t="shared" si="3"/>
        <v>52.830188679245282</v>
      </c>
    </row>
    <row r="41" spans="1:5" ht="47.45" customHeight="1" x14ac:dyDescent="0.25">
      <c r="A41" s="13" t="s">
        <v>47</v>
      </c>
      <c r="B41" s="32" t="s">
        <v>48</v>
      </c>
      <c r="C41" s="15">
        <f>SUM(C44+C42)</f>
        <v>5379.2999999999993</v>
      </c>
      <c r="D41" s="15">
        <f>SUM(D44+D42)</f>
        <v>7849</v>
      </c>
      <c r="E41" s="1">
        <f t="shared" si="3"/>
        <v>145.91117803431675</v>
      </c>
    </row>
    <row r="42" spans="1:5" ht="24.75" customHeight="1" x14ac:dyDescent="0.25">
      <c r="A42" s="16" t="s">
        <v>76</v>
      </c>
      <c r="B42" s="23" t="s">
        <v>77</v>
      </c>
      <c r="C42" s="1">
        <f>C43</f>
        <v>3425.2</v>
      </c>
      <c r="D42" s="1">
        <f>D43</f>
        <v>2895</v>
      </c>
      <c r="E42" s="1">
        <f t="shared" si="3"/>
        <v>84.520611935069496</v>
      </c>
    </row>
    <row r="43" spans="1:5" ht="30" x14ac:dyDescent="0.25">
      <c r="A43" s="16" t="s">
        <v>106</v>
      </c>
      <c r="B43" s="30" t="s">
        <v>107</v>
      </c>
      <c r="C43" s="1">
        <v>3425.2</v>
      </c>
      <c r="D43" s="1">
        <v>2895</v>
      </c>
      <c r="E43" s="1">
        <f t="shared" si="3"/>
        <v>84.520611935069496</v>
      </c>
    </row>
    <row r="44" spans="1:5" ht="23.45" customHeight="1" x14ac:dyDescent="0.25">
      <c r="A44" s="16" t="s">
        <v>49</v>
      </c>
      <c r="B44" s="23" t="s">
        <v>50</v>
      </c>
      <c r="C44" s="1">
        <f>SUM(C45:C46)</f>
        <v>1954.1</v>
      </c>
      <c r="D44" s="1">
        <f t="shared" ref="D44" si="4">SUM(D45:D46)</f>
        <v>4954</v>
      </c>
      <c r="E44" s="1">
        <f t="shared" si="3"/>
        <v>253.5182436927486</v>
      </c>
    </row>
    <row r="45" spans="1:5" ht="45" x14ac:dyDescent="0.25">
      <c r="A45" s="30" t="s">
        <v>108</v>
      </c>
      <c r="B45" s="30" t="s">
        <v>109</v>
      </c>
      <c r="C45" s="1">
        <v>1954.1</v>
      </c>
      <c r="D45" s="1">
        <v>1954</v>
      </c>
      <c r="E45" s="1">
        <f t="shared" si="3"/>
        <v>99.994882554628745</v>
      </c>
    </row>
    <row r="46" spans="1:5" ht="30" x14ac:dyDescent="0.25">
      <c r="A46" s="28" t="s">
        <v>110</v>
      </c>
      <c r="B46" s="30" t="s">
        <v>111</v>
      </c>
      <c r="C46" s="1"/>
      <c r="D46" s="1">
        <v>3000</v>
      </c>
      <c r="E46" s="1"/>
    </row>
    <row r="47" spans="1:5" ht="36.6" customHeight="1" x14ac:dyDescent="0.25">
      <c r="A47" s="13" t="s">
        <v>51</v>
      </c>
      <c r="B47" s="32" t="s">
        <v>52</v>
      </c>
      <c r="C47" s="15">
        <f>SUM(C49+C50+C53)+C48</f>
        <v>82810</v>
      </c>
      <c r="D47" s="15">
        <f>SUM(D49+D50+D53)+D48</f>
        <v>83758</v>
      </c>
      <c r="E47" s="15">
        <f t="shared" ref="E47:E65" si="5">D47/C47*100</f>
        <v>101.14478927665741</v>
      </c>
    </row>
    <row r="48" spans="1:5" ht="36.6" customHeight="1" x14ac:dyDescent="0.25">
      <c r="A48" s="16" t="s">
        <v>113</v>
      </c>
      <c r="B48" s="16" t="s">
        <v>112</v>
      </c>
      <c r="C48" s="1">
        <v>3720.7</v>
      </c>
      <c r="D48" s="1">
        <v>830</v>
      </c>
      <c r="E48" s="1">
        <f t="shared" si="5"/>
        <v>22.307630284623862</v>
      </c>
    </row>
    <row r="49" spans="1:8" ht="93.6" customHeight="1" x14ac:dyDescent="0.25">
      <c r="A49" s="37" t="s">
        <v>53</v>
      </c>
      <c r="B49" s="38" t="s">
        <v>54</v>
      </c>
      <c r="C49" s="1">
        <v>10264</v>
      </c>
      <c r="D49" s="1">
        <v>10264</v>
      </c>
      <c r="E49" s="1">
        <f t="shared" si="5"/>
        <v>100</v>
      </c>
    </row>
    <row r="50" spans="1:8" ht="66" customHeight="1" x14ac:dyDescent="0.25">
      <c r="A50" s="16" t="s">
        <v>55</v>
      </c>
      <c r="B50" s="23" t="s">
        <v>56</v>
      </c>
      <c r="C50" s="1">
        <f>SUM(C51:C52)</f>
        <v>40456.300000000003</v>
      </c>
      <c r="D50" s="1">
        <f>SUM(D51:D52)</f>
        <v>46295</v>
      </c>
      <c r="E50" s="1">
        <f t="shared" si="5"/>
        <v>114.43211564082725</v>
      </c>
    </row>
    <row r="51" spans="1:8" ht="57.6" customHeight="1" x14ac:dyDescent="0.25">
      <c r="A51" s="30" t="s">
        <v>114</v>
      </c>
      <c r="B51" s="28" t="s">
        <v>115</v>
      </c>
      <c r="C51" s="1">
        <v>39519</v>
      </c>
      <c r="D51" s="1">
        <v>46000</v>
      </c>
      <c r="E51" s="1">
        <f t="shared" si="5"/>
        <v>116.39970647030542</v>
      </c>
    </row>
    <row r="52" spans="1:8" ht="60.6" customHeight="1" x14ac:dyDescent="0.25">
      <c r="A52" s="30" t="s">
        <v>117</v>
      </c>
      <c r="B52" s="30" t="s">
        <v>116</v>
      </c>
      <c r="C52" s="1">
        <v>937.3</v>
      </c>
      <c r="D52" s="1">
        <v>295</v>
      </c>
      <c r="E52" s="1">
        <f t="shared" si="5"/>
        <v>31.473380987944093</v>
      </c>
    </row>
    <row r="53" spans="1:8" ht="90" x14ac:dyDescent="0.25">
      <c r="A53" s="23" t="s">
        <v>72</v>
      </c>
      <c r="B53" s="23" t="s">
        <v>73</v>
      </c>
      <c r="C53" s="1">
        <f>SUM(C54:C55)</f>
        <v>28369</v>
      </c>
      <c r="D53" s="1">
        <f>SUM(D54:D55)</f>
        <v>26369</v>
      </c>
      <c r="E53" s="1">
        <f t="shared" si="5"/>
        <v>92.950051112129444</v>
      </c>
    </row>
    <row r="54" spans="1:8" ht="105" x14ac:dyDescent="0.25">
      <c r="A54" s="30" t="s">
        <v>118</v>
      </c>
      <c r="B54" s="30" t="s">
        <v>119</v>
      </c>
      <c r="C54" s="1">
        <v>27572</v>
      </c>
      <c r="D54" s="1">
        <v>25569</v>
      </c>
      <c r="E54" s="1">
        <f t="shared" si="5"/>
        <v>92.735383722617144</v>
      </c>
    </row>
    <row r="55" spans="1:8" ht="90" x14ac:dyDescent="0.25">
      <c r="A55" s="30" t="s">
        <v>120</v>
      </c>
      <c r="B55" s="30" t="s">
        <v>121</v>
      </c>
      <c r="C55" s="1">
        <v>797</v>
      </c>
      <c r="D55" s="1">
        <v>800</v>
      </c>
      <c r="E55" s="1">
        <f t="shared" si="5"/>
        <v>100.37641154328733</v>
      </c>
    </row>
    <row r="56" spans="1:8" ht="42" customHeight="1" x14ac:dyDescent="0.25">
      <c r="A56" s="13" t="s">
        <v>57</v>
      </c>
      <c r="B56" s="32" t="s">
        <v>58</v>
      </c>
      <c r="C56" s="15">
        <v>19900</v>
      </c>
      <c r="D56" s="15">
        <v>19900</v>
      </c>
      <c r="E56" s="1">
        <f t="shared" si="5"/>
        <v>100</v>
      </c>
    </row>
    <row r="57" spans="1:8" ht="25.15" customHeight="1" x14ac:dyDescent="0.25">
      <c r="A57" s="13" t="s">
        <v>59</v>
      </c>
      <c r="B57" s="32" t="s">
        <v>60</v>
      </c>
      <c r="C57" s="15">
        <f>C58</f>
        <v>84827</v>
      </c>
      <c r="D57" s="15">
        <f>SUM(D58:D58)</f>
        <v>89000</v>
      </c>
      <c r="E57" s="1">
        <f t="shared" si="5"/>
        <v>104.91942423992361</v>
      </c>
    </row>
    <row r="58" spans="1:8" ht="25.9" customHeight="1" x14ac:dyDescent="0.25">
      <c r="A58" s="16" t="s">
        <v>61</v>
      </c>
      <c r="B58" s="23" t="s">
        <v>60</v>
      </c>
      <c r="C58" s="1">
        <v>84827</v>
      </c>
      <c r="D58" s="1">
        <v>89000</v>
      </c>
      <c r="E58" s="1">
        <f t="shared" si="5"/>
        <v>104.91942423992361</v>
      </c>
    </row>
    <row r="59" spans="1:8" ht="28.9" customHeight="1" x14ac:dyDescent="0.25">
      <c r="A59" s="13" t="s">
        <v>62</v>
      </c>
      <c r="B59" s="32" t="s">
        <v>63</v>
      </c>
      <c r="C59" s="15">
        <f>SUM(C60+C65+C66+C67)</f>
        <v>5648386.0000000009</v>
      </c>
      <c r="D59" s="15">
        <f>SUM(D61:D67)</f>
        <v>5002313</v>
      </c>
      <c r="E59" s="15">
        <f t="shared" si="5"/>
        <v>88.561812170768775</v>
      </c>
      <c r="F59" s="3"/>
    </row>
    <row r="60" spans="1:8" ht="42.75" x14ac:dyDescent="0.25">
      <c r="A60" s="13" t="s">
        <v>126</v>
      </c>
      <c r="B60" s="32" t="s">
        <v>127</v>
      </c>
      <c r="C60" s="15">
        <f>SUM(C61:C64)</f>
        <v>5641357.3000000007</v>
      </c>
      <c r="D60" s="15">
        <f t="shared" ref="D60" si="6">SUM(D61:D64)</f>
        <v>4997213.5999999996</v>
      </c>
      <c r="E60" s="15">
        <f t="shared" si="5"/>
        <v>88.581760279569579</v>
      </c>
      <c r="F60" s="3"/>
    </row>
    <row r="61" spans="1:8" ht="30" customHeight="1" x14ac:dyDescent="0.25">
      <c r="A61" s="16" t="s">
        <v>64</v>
      </c>
      <c r="B61" s="4" t="s">
        <v>78</v>
      </c>
      <c r="C61" s="1">
        <v>37811</v>
      </c>
      <c r="D61" s="1">
        <v>37811</v>
      </c>
      <c r="E61" s="1">
        <f t="shared" si="5"/>
        <v>100</v>
      </c>
      <c r="F61" s="3"/>
    </row>
    <row r="62" spans="1:8" x14ac:dyDescent="0.25">
      <c r="A62" s="16" t="s">
        <v>65</v>
      </c>
      <c r="B62" s="4" t="s">
        <v>79</v>
      </c>
      <c r="C62" s="1">
        <v>2492398.9</v>
      </c>
      <c r="D62" s="1">
        <v>1814254</v>
      </c>
      <c r="E62" s="1">
        <f t="shared" si="5"/>
        <v>72.791478121740468</v>
      </c>
      <c r="F62" s="3"/>
      <c r="H62" s="39"/>
    </row>
    <row r="63" spans="1:8" ht="28.15" customHeight="1" x14ac:dyDescent="0.25">
      <c r="A63" s="16" t="s">
        <v>66</v>
      </c>
      <c r="B63" s="4" t="s">
        <v>80</v>
      </c>
      <c r="C63" s="1">
        <v>3055726</v>
      </c>
      <c r="D63" s="1">
        <v>3041509</v>
      </c>
      <c r="E63" s="1">
        <f t="shared" si="5"/>
        <v>99.534742316555864</v>
      </c>
      <c r="F63" s="3"/>
      <c r="G63" s="40"/>
      <c r="H63" s="39"/>
    </row>
    <row r="64" spans="1:8" x14ac:dyDescent="0.25">
      <c r="A64" s="16" t="s">
        <v>67</v>
      </c>
      <c r="B64" s="4" t="s">
        <v>68</v>
      </c>
      <c r="C64" s="1">
        <v>55421.4</v>
      </c>
      <c r="D64" s="1">
        <v>103639.6</v>
      </c>
      <c r="E64" s="1">
        <f t="shared" si="5"/>
        <v>187.00285449302979</v>
      </c>
      <c r="F64" s="3"/>
      <c r="H64" s="39"/>
    </row>
    <row r="65" spans="1:8" x14ac:dyDescent="0.25">
      <c r="A65" s="16" t="s">
        <v>128</v>
      </c>
      <c r="B65" s="5" t="s">
        <v>129</v>
      </c>
      <c r="C65" s="1">
        <v>6998.7</v>
      </c>
      <c r="D65" s="1">
        <v>6998.7</v>
      </c>
      <c r="E65" s="1">
        <f t="shared" si="5"/>
        <v>100</v>
      </c>
    </row>
    <row r="66" spans="1:8" ht="33" customHeight="1" x14ac:dyDescent="0.25">
      <c r="A66" s="16" t="s">
        <v>74</v>
      </c>
      <c r="B66" s="5" t="s">
        <v>81</v>
      </c>
      <c r="C66" s="41">
        <v>30</v>
      </c>
      <c r="D66" s="41">
        <v>399.3</v>
      </c>
      <c r="E66" s="1"/>
      <c r="H66" s="39"/>
    </row>
    <row r="67" spans="1:8" ht="34.5" customHeight="1" x14ac:dyDescent="0.25">
      <c r="A67" s="16" t="s">
        <v>75</v>
      </c>
      <c r="B67" s="6" t="s">
        <v>82</v>
      </c>
      <c r="C67" s="41"/>
      <c r="D67" s="1">
        <v>-2298.6</v>
      </c>
      <c r="E67" s="1"/>
    </row>
    <row r="68" spans="1:8" ht="36.75" customHeight="1" x14ac:dyDescent="0.25">
      <c r="A68" s="66" t="s">
        <v>69</v>
      </c>
      <c r="B68" s="66"/>
      <c r="C68" s="15">
        <f>SUM(C6+C59)</f>
        <v>10529261.100000001</v>
      </c>
      <c r="D68" s="15">
        <f>SUM(D6+D59)</f>
        <v>10063497</v>
      </c>
      <c r="E68" s="15">
        <f>D68/C68*100</f>
        <v>95.576478771145673</v>
      </c>
      <c r="H68" s="39"/>
    </row>
    <row r="69" spans="1:8" ht="96.6" customHeight="1" x14ac:dyDescent="0.25">
      <c r="A69" s="42"/>
      <c r="B69" s="42"/>
      <c r="C69" s="43"/>
    </row>
    <row r="70" spans="1:8" ht="69" customHeight="1" x14ac:dyDescent="0.25">
      <c r="B70" s="2"/>
      <c r="C70" s="45"/>
      <c r="E70" s="2"/>
    </row>
    <row r="71" spans="1:8" ht="47.45" customHeight="1" x14ac:dyDescent="0.25">
      <c r="B71" s="2"/>
      <c r="D71" s="3"/>
      <c r="E71" s="2"/>
    </row>
    <row r="72" spans="1:8" ht="15.75" customHeight="1" x14ac:dyDescent="0.25">
      <c r="B72" s="2"/>
      <c r="E72" s="2"/>
    </row>
    <row r="73" spans="1:8" ht="81" customHeight="1" x14ac:dyDescent="0.25">
      <c r="B73" s="2"/>
      <c r="D73" s="3"/>
      <c r="E73" s="2"/>
    </row>
    <row r="74" spans="1:8" ht="49.15" customHeight="1" x14ac:dyDescent="0.25">
      <c r="B74" s="2"/>
      <c r="E74" s="2"/>
    </row>
    <row r="75" spans="1:8" ht="51.75" customHeight="1" x14ac:dyDescent="0.25">
      <c r="B75" s="2"/>
      <c r="E75" s="2"/>
    </row>
    <row r="76" spans="1:8" ht="93" customHeight="1" x14ac:dyDescent="0.25">
      <c r="B76" s="2"/>
      <c r="E76" s="2"/>
    </row>
    <row r="77" spans="1:8" ht="51.6" customHeight="1" x14ac:dyDescent="0.25">
      <c r="B77" s="2"/>
      <c r="E77" s="2"/>
    </row>
    <row r="78" spans="1:8" ht="100.15" customHeight="1" x14ac:dyDescent="0.25">
      <c r="B78" s="2"/>
      <c r="E78" s="2"/>
    </row>
    <row r="79" spans="1:8" x14ac:dyDescent="0.25">
      <c r="B79" s="2"/>
      <c r="E79" s="2"/>
    </row>
    <row r="80" spans="1:8" x14ac:dyDescent="0.25">
      <c r="B80" s="2"/>
      <c r="E80" s="2"/>
    </row>
    <row r="81" spans="2:5" ht="67.150000000000006" customHeight="1" x14ac:dyDescent="0.25">
      <c r="B81" s="2"/>
      <c r="E81" s="2"/>
    </row>
    <row r="82" spans="2:5" ht="74.45" customHeight="1" x14ac:dyDescent="0.25">
      <c r="B82" s="2"/>
      <c r="E82" s="2"/>
    </row>
    <row r="83" spans="2:5" ht="105.6" customHeight="1" x14ac:dyDescent="0.25">
      <c r="B83" s="2"/>
      <c r="E83" s="2"/>
    </row>
    <row r="84" spans="2:5" ht="103.15" hidden="1" customHeight="1" x14ac:dyDescent="0.25">
      <c r="B84" s="2"/>
      <c r="E84" s="2"/>
    </row>
    <row r="85" spans="2:5" ht="65.45" customHeight="1" x14ac:dyDescent="0.25">
      <c r="B85" s="2"/>
      <c r="E85" s="2"/>
    </row>
    <row r="86" spans="2:5" ht="87.75" customHeight="1" x14ac:dyDescent="0.25">
      <c r="B86" s="2"/>
      <c r="C86" s="2"/>
      <c r="E86" s="2"/>
    </row>
    <row r="87" spans="2:5" ht="67.900000000000006" customHeight="1" x14ac:dyDescent="0.25">
      <c r="B87" s="2"/>
      <c r="C87" s="2"/>
      <c r="E87" s="2"/>
    </row>
    <row r="88" spans="2:5" ht="82.15" customHeight="1" x14ac:dyDescent="0.25">
      <c r="B88" s="2"/>
      <c r="C88" s="2"/>
      <c r="E88" s="2"/>
    </row>
    <row r="89" spans="2:5" x14ac:dyDescent="0.25">
      <c r="B89" s="2"/>
      <c r="C89" s="2"/>
      <c r="E89" s="2"/>
    </row>
    <row r="90" spans="2:5" ht="82.9" customHeight="1" x14ac:dyDescent="0.25">
      <c r="B90" s="2"/>
      <c r="C90" s="2"/>
      <c r="E90" s="2"/>
    </row>
    <row r="91" spans="2:5" ht="62.45" customHeight="1" x14ac:dyDescent="0.25">
      <c r="B91" s="2"/>
      <c r="C91" s="2"/>
      <c r="E91" s="2"/>
    </row>
    <row r="92" spans="2:5" ht="91.9" customHeight="1" x14ac:dyDescent="0.25">
      <c r="B92" s="2"/>
      <c r="C92" s="2"/>
      <c r="E92" s="2"/>
    </row>
    <row r="93" spans="2:5" ht="97.15" customHeight="1" x14ac:dyDescent="0.25">
      <c r="B93" s="2"/>
      <c r="C93" s="2"/>
      <c r="E93" s="2"/>
    </row>
    <row r="94" spans="2:5" ht="90" customHeight="1" x14ac:dyDescent="0.25">
      <c r="B94" s="2"/>
      <c r="C94" s="2"/>
      <c r="E94" s="2"/>
    </row>
    <row r="95" spans="2:5" ht="90" customHeight="1" x14ac:dyDescent="0.25">
      <c r="B95" s="2"/>
      <c r="C95" s="2"/>
      <c r="E95" s="2"/>
    </row>
    <row r="96" spans="2:5" ht="90" customHeight="1" x14ac:dyDescent="0.25">
      <c r="B96" s="2"/>
      <c r="C96" s="2"/>
      <c r="E96" s="2"/>
    </row>
    <row r="97" spans="2:5" ht="33" customHeight="1" x14ac:dyDescent="0.25">
      <c r="B97" s="2"/>
      <c r="C97" s="2"/>
      <c r="E97" s="2"/>
    </row>
    <row r="98" spans="2:5" ht="74.25" customHeight="1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ht="61.9" customHeight="1" x14ac:dyDescent="0.25">
      <c r="B103" s="2"/>
      <c r="C103" s="2"/>
      <c r="E103" s="2"/>
    </row>
    <row r="104" spans="2:5" ht="106.15" customHeight="1" x14ac:dyDescent="0.25">
      <c r="B104" s="2"/>
      <c r="C104" s="2"/>
      <c r="E104" s="2"/>
    </row>
    <row r="105" spans="2:5" ht="66" customHeight="1" x14ac:dyDescent="0.25">
      <c r="B105" s="2"/>
      <c r="C105" s="2"/>
      <c r="E105" s="2"/>
    </row>
    <row r="106" spans="2:5" ht="81.599999999999994" customHeight="1" x14ac:dyDescent="0.25">
      <c r="B106" s="2"/>
      <c r="C106" s="2"/>
      <c r="E106" s="2"/>
    </row>
    <row r="107" spans="2:5" ht="99.6" customHeight="1" x14ac:dyDescent="0.25">
      <c r="B107" s="2"/>
      <c r="C107" s="2"/>
      <c r="E107" s="2"/>
    </row>
    <row r="108" spans="2:5" ht="84.6" customHeight="1" x14ac:dyDescent="0.25">
      <c r="B108" s="2"/>
      <c r="C108" s="2"/>
      <c r="E108" s="2"/>
    </row>
    <row r="109" spans="2:5" ht="32.25" customHeight="1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ht="144.6" customHeight="1" x14ac:dyDescent="0.25">
      <c r="B112" s="2"/>
      <c r="C112" s="2"/>
      <c r="E112" s="2"/>
    </row>
    <row r="113" spans="2:5" ht="120.6" customHeight="1" x14ac:dyDescent="0.25">
      <c r="B113" s="2"/>
      <c r="C113" s="2"/>
      <c r="E113" s="2"/>
    </row>
    <row r="114" spans="2:5" ht="66.599999999999994" customHeight="1" x14ac:dyDescent="0.25">
      <c r="B114" s="2"/>
      <c r="C114" s="2"/>
      <c r="E114" s="2"/>
    </row>
    <row r="115" spans="2:5" ht="27.6" customHeight="1" x14ac:dyDescent="0.25">
      <c r="B115" s="2"/>
      <c r="C115" s="2"/>
      <c r="E115" s="2"/>
    </row>
    <row r="116" spans="2:5" ht="72.599999999999994" customHeight="1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ht="35.450000000000003" customHeight="1" x14ac:dyDescent="0.25">
      <c r="B118" s="2"/>
      <c r="C118" s="2"/>
      <c r="E118" s="2"/>
    </row>
    <row r="119" spans="2:5" ht="42" customHeight="1" x14ac:dyDescent="0.25">
      <c r="B119" s="2"/>
      <c r="C119" s="2"/>
      <c r="E119" s="2"/>
    </row>
    <row r="120" spans="2:5" ht="51.6" customHeight="1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ht="59.45" customHeight="1" x14ac:dyDescent="0.25">
      <c r="B122" s="2"/>
      <c r="C122" s="2"/>
      <c r="E122" s="2"/>
    </row>
    <row r="123" spans="2:5" ht="22.5" customHeight="1" x14ac:dyDescent="0.25">
      <c r="B123" s="2"/>
      <c r="C123" s="2"/>
      <c r="E123" s="2"/>
    </row>
    <row r="124" spans="2:5" ht="22.5" customHeight="1" x14ac:dyDescent="0.25">
      <c r="B124" s="2"/>
      <c r="C124" s="2"/>
      <c r="E124" s="2"/>
    </row>
    <row r="125" spans="2:5" ht="11.25" customHeight="1" x14ac:dyDescent="0.25">
      <c r="B125" s="2"/>
      <c r="C125" s="2"/>
      <c r="E125" s="2"/>
    </row>
    <row r="126" spans="2:5" ht="15.75" customHeight="1" x14ac:dyDescent="0.25">
      <c r="B126" s="2"/>
      <c r="C126" s="2"/>
      <c r="E126" s="2"/>
    </row>
    <row r="127" spans="2:5" ht="15.75" customHeight="1" x14ac:dyDescent="0.25">
      <c r="B127" s="2"/>
      <c r="C127" s="2"/>
      <c r="E127" s="2"/>
    </row>
    <row r="128" spans="2:5" ht="15.75" customHeight="1" x14ac:dyDescent="0.25">
      <c r="B128" s="2"/>
      <c r="C128" s="2"/>
      <c r="E128" s="2"/>
    </row>
  </sheetData>
  <mergeCells count="8">
    <mergeCell ref="A68:B68"/>
    <mergeCell ref="E4:E5"/>
    <mergeCell ref="A1:E1"/>
    <mergeCell ref="A2:E2"/>
    <mergeCell ref="A4:A5"/>
    <mergeCell ref="B4:B5"/>
    <mergeCell ref="C4:C5"/>
    <mergeCell ref="D4:D5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3" sqref="B3:B4"/>
    </sheetView>
  </sheetViews>
  <sheetFormatPr defaultRowHeight="11.25" x14ac:dyDescent="0.25"/>
  <cols>
    <col min="1" max="1" width="52.85546875" style="7" customWidth="1"/>
    <col min="2" max="2" width="16.140625" style="7" customWidth="1"/>
    <col min="3" max="3" width="15.28515625" style="7" customWidth="1"/>
    <col min="4" max="4" width="11.28515625" style="7" customWidth="1"/>
    <col min="5" max="5" width="8" style="7" customWidth="1"/>
    <col min="6" max="6" width="8" style="7" hidden="1" customWidth="1"/>
    <col min="7" max="16384" width="9.140625" style="7"/>
  </cols>
  <sheetData>
    <row r="1" spans="1:4" ht="22.5" customHeight="1" x14ac:dyDescent="0.25">
      <c r="A1" s="80" t="s">
        <v>158</v>
      </c>
      <c r="B1" s="80"/>
      <c r="C1" s="80"/>
      <c r="D1" s="80"/>
    </row>
    <row r="2" spans="1:4" ht="26.25" thickBot="1" x14ac:dyDescent="0.25">
      <c r="A2" s="48"/>
      <c r="B2" s="48"/>
      <c r="C2" s="47"/>
      <c r="D2" s="65" t="s">
        <v>159</v>
      </c>
    </row>
    <row r="3" spans="1:4" s="49" customFormat="1" ht="12.75" x14ac:dyDescent="0.25">
      <c r="A3" s="81" t="s">
        <v>133</v>
      </c>
      <c r="B3" s="83" t="s">
        <v>132</v>
      </c>
      <c r="C3" s="83" t="s">
        <v>83</v>
      </c>
      <c r="D3" s="78" t="s">
        <v>70</v>
      </c>
    </row>
    <row r="4" spans="1:4" s="49" customFormat="1" ht="27.75" customHeight="1" x14ac:dyDescent="0.25">
      <c r="A4" s="82"/>
      <c r="B4" s="84"/>
      <c r="C4" s="84"/>
      <c r="D4" s="79"/>
    </row>
    <row r="5" spans="1:4" ht="29.25" customHeight="1" x14ac:dyDescent="0.25">
      <c r="A5" s="61" t="s">
        <v>134</v>
      </c>
      <c r="B5" s="59">
        <v>49749</v>
      </c>
      <c r="C5" s="60">
        <v>37030</v>
      </c>
      <c r="D5" s="62">
        <f>C5/B5*100</f>
        <v>74.433656957928804</v>
      </c>
    </row>
    <row r="6" spans="1:4" ht="12.75" x14ac:dyDescent="0.25">
      <c r="A6" s="61" t="s">
        <v>135</v>
      </c>
      <c r="B6" s="59">
        <v>603728.80000000005</v>
      </c>
      <c r="C6" s="60">
        <v>602528.80000000005</v>
      </c>
      <c r="D6" s="62">
        <f t="shared" ref="D6:D28" si="0">C6/B6*100</f>
        <v>99.801235256625162</v>
      </c>
    </row>
    <row r="7" spans="1:4" ht="12.75" x14ac:dyDescent="0.25">
      <c r="A7" s="61" t="s">
        <v>136</v>
      </c>
      <c r="B7" s="59">
        <v>4619018</v>
      </c>
      <c r="C7" s="60">
        <v>4582981.5</v>
      </c>
      <c r="D7" s="62">
        <f t="shared" si="0"/>
        <v>99.219823347733211</v>
      </c>
    </row>
    <row r="8" spans="1:4" ht="12.75" x14ac:dyDescent="0.25">
      <c r="A8" s="61" t="s">
        <v>137</v>
      </c>
      <c r="B8" s="59">
        <v>122222.9</v>
      </c>
      <c r="C8" s="60">
        <v>101812.6</v>
      </c>
      <c r="D8" s="62">
        <f t="shared" si="0"/>
        <v>83.300756241260856</v>
      </c>
    </row>
    <row r="9" spans="1:4" ht="12.75" x14ac:dyDescent="0.25">
      <c r="A9" s="61" t="s">
        <v>138</v>
      </c>
      <c r="B9" s="59">
        <v>442353.7</v>
      </c>
      <c r="C9" s="59">
        <v>442353.7</v>
      </c>
      <c r="D9" s="62">
        <f t="shared" si="0"/>
        <v>100</v>
      </c>
    </row>
    <row r="10" spans="1:4" ht="12.75" x14ac:dyDescent="0.25">
      <c r="A10" s="61" t="s">
        <v>139</v>
      </c>
      <c r="B10" s="59">
        <v>6896.6</v>
      </c>
      <c r="C10" s="60">
        <v>2585</v>
      </c>
      <c r="D10" s="62">
        <f t="shared" si="0"/>
        <v>37.482237624336626</v>
      </c>
    </row>
    <row r="11" spans="1:4" ht="12.75" x14ac:dyDescent="0.25">
      <c r="A11" s="61" t="s">
        <v>140</v>
      </c>
      <c r="B11" s="59">
        <v>26572.400000000001</v>
      </c>
      <c r="C11" s="60">
        <v>24665.200000000001</v>
      </c>
      <c r="D11" s="62">
        <f t="shared" si="0"/>
        <v>92.822627989944451</v>
      </c>
    </row>
    <row r="12" spans="1:4" ht="25.5" x14ac:dyDescent="0.25">
      <c r="A12" s="61" t="s">
        <v>141</v>
      </c>
      <c r="B12" s="59">
        <v>165137.1</v>
      </c>
      <c r="C12" s="60">
        <v>154076.9</v>
      </c>
      <c r="D12" s="62">
        <f t="shared" si="0"/>
        <v>93.302413570300075</v>
      </c>
    </row>
    <row r="13" spans="1:4" ht="12.75" x14ac:dyDescent="0.25">
      <c r="A13" s="61" t="s">
        <v>142</v>
      </c>
      <c r="B13" s="59">
        <v>46091</v>
      </c>
      <c r="C13" s="60">
        <v>45810.3</v>
      </c>
      <c r="D13" s="62">
        <f t="shared" si="0"/>
        <v>99.39098739450219</v>
      </c>
    </row>
    <row r="14" spans="1:4" ht="25.5" x14ac:dyDescent="0.25">
      <c r="A14" s="61" t="s">
        <v>143</v>
      </c>
      <c r="B14" s="59">
        <v>706104.7</v>
      </c>
      <c r="C14" s="60">
        <v>431053.3</v>
      </c>
      <c r="D14" s="62">
        <f t="shared" si="0"/>
        <v>61.046654979070389</v>
      </c>
    </row>
    <row r="15" spans="1:4" ht="12.75" x14ac:dyDescent="0.25">
      <c r="A15" s="61" t="s">
        <v>144</v>
      </c>
      <c r="B15" s="59">
        <v>2466.6999999999998</v>
      </c>
      <c r="C15" s="59">
        <v>369</v>
      </c>
      <c r="D15" s="62">
        <f t="shared" si="0"/>
        <v>14.959257307333687</v>
      </c>
    </row>
    <row r="16" spans="1:4" ht="25.5" x14ac:dyDescent="0.25">
      <c r="A16" s="61" t="s">
        <v>145</v>
      </c>
      <c r="B16" s="59">
        <v>1101520.2</v>
      </c>
      <c r="C16" s="60">
        <v>1071178.1000000001</v>
      </c>
      <c r="D16" s="62">
        <f t="shared" si="0"/>
        <v>97.245434082824829</v>
      </c>
    </row>
    <row r="17" spans="1:10" ht="38.25" x14ac:dyDescent="0.25">
      <c r="A17" s="61" t="s">
        <v>146</v>
      </c>
      <c r="B17" s="59">
        <v>67465.3</v>
      </c>
      <c r="C17" s="60">
        <v>67126.3</v>
      </c>
      <c r="D17" s="62">
        <f t="shared" si="0"/>
        <v>99.497519465562306</v>
      </c>
    </row>
    <row r="18" spans="1:10" ht="25.5" x14ac:dyDescent="0.25">
      <c r="A18" s="61" t="s">
        <v>147</v>
      </c>
      <c r="B18" s="59">
        <v>759904.6</v>
      </c>
      <c r="C18" s="60">
        <v>660144.69999999995</v>
      </c>
      <c r="D18" s="62">
        <f t="shared" si="0"/>
        <v>86.872049465156536</v>
      </c>
    </row>
    <row r="19" spans="1:10" ht="25.5" x14ac:dyDescent="0.25">
      <c r="A19" s="61" t="s">
        <v>148</v>
      </c>
      <c r="B19" s="59">
        <v>96246</v>
      </c>
      <c r="C19" s="60">
        <v>95211.8</v>
      </c>
      <c r="D19" s="62">
        <f t="shared" si="0"/>
        <v>98.925461837375067</v>
      </c>
    </row>
    <row r="20" spans="1:10" ht="25.5" x14ac:dyDescent="0.25">
      <c r="A20" s="61" t="s">
        <v>149</v>
      </c>
      <c r="B20" s="59">
        <v>4471</v>
      </c>
      <c r="C20" s="60">
        <v>3378</v>
      </c>
      <c r="D20" s="62">
        <f t="shared" si="0"/>
        <v>75.553567434578397</v>
      </c>
    </row>
    <row r="21" spans="1:10" ht="25.5" x14ac:dyDescent="0.25">
      <c r="A21" s="61" t="s">
        <v>150</v>
      </c>
      <c r="B21" s="59">
        <v>692599.2</v>
      </c>
      <c r="C21" s="60">
        <v>660794.30000000005</v>
      </c>
      <c r="D21" s="62">
        <f t="shared" si="0"/>
        <v>95.407892472298556</v>
      </c>
    </row>
    <row r="22" spans="1:10" ht="25.5" x14ac:dyDescent="0.25">
      <c r="A22" s="61" t="s">
        <v>151</v>
      </c>
      <c r="B22" s="59">
        <v>1270131.6000000001</v>
      </c>
      <c r="C22" s="60">
        <v>976281</v>
      </c>
      <c r="D22" s="62">
        <f t="shared" si="0"/>
        <v>76.86455482250814</v>
      </c>
    </row>
    <row r="23" spans="1:10" ht="25.5" x14ac:dyDescent="0.25">
      <c r="A23" s="61" t="s">
        <v>152</v>
      </c>
      <c r="B23" s="59">
        <v>0</v>
      </c>
      <c r="C23" s="60">
        <v>0</v>
      </c>
      <c r="D23" s="62">
        <v>0</v>
      </c>
    </row>
    <row r="24" spans="1:10" s="52" customFormat="1" ht="16.5" customHeight="1" x14ac:dyDescent="0.25">
      <c r="A24" s="55" t="s">
        <v>153</v>
      </c>
      <c r="B24" s="50">
        <f>SUM(B5:B23)</f>
        <v>10782678.799999999</v>
      </c>
      <c r="C24" s="50">
        <f t="shared" ref="C24" si="1">SUM(C5:C23)</f>
        <v>9959380.5</v>
      </c>
      <c r="D24" s="63">
        <f t="shared" si="0"/>
        <v>92.364621860014978</v>
      </c>
      <c r="E24" s="51"/>
      <c r="F24" s="51"/>
      <c r="G24" s="51"/>
      <c r="H24" s="51"/>
      <c r="I24" s="51"/>
      <c r="J24" s="51"/>
    </row>
    <row r="25" spans="1:10" ht="30.75" customHeight="1" x14ac:dyDescent="0.25">
      <c r="A25" s="61" t="s">
        <v>154</v>
      </c>
      <c r="B25" s="59">
        <v>66066.100000000006</v>
      </c>
      <c r="C25" s="60">
        <v>66066.100000000006</v>
      </c>
      <c r="D25" s="62">
        <f t="shared" si="0"/>
        <v>100</v>
      </c>
    </row>
    <row r="26" spans="1:10" ht="18.75" customHeight="1" x14ac:dyDescent="0.25">
      <c r="A26" s="61" t="s">
        <v>155</v>
      </c>
      <c r="B26" s="59">
        <v>176991.1</v>
      </c>
      <c r="C26" s="60">
        <v>26712.1</v>
      </c>
      <c r="D26" s="62">
        <f t="shared" si="0"/>
        <v>15.092340801317128</v>
      </c>
    </row>
    <row r="27" spans="1:10" s="52" customFormat="1" ht="21" customHeight="1" x14ac:dyDescent="0.25">
      <c r="A27" s="56" t="s">
        <v>156</v>
      </c>
      <c r="B27" s="53">
        <f>SUM(B25:B26)</f>
        <v>243057.2</v>
      </c>
      <c r="C27" s="53">
        <f t="shared" ref="C27" si="2">SUM(C25:C26)</f>
        <v>92778.200000000012</v>
      </c>
      <c r="D27" s="63">
        <f t="shared" si="0"/>
        <v>38.171344029306688</v>
      </c>
      <c r="E27" s="51"/>
      <c r="F27" s="51"/>
      <c r="G27" s="51"/>
      <c r="H27" s="51"/>
      <c r="I27" s="51"/>
      <c r="J27" s="51"/>
    </row>
    <row r="28" spans="1:10" s="52" customFormat="1" ht="20.25" customHeight="1" thickBot="1" x14ac:dyDescent="0.3">
      <c r="A28" s="57" t="s">
        <v>157</v>
      </c>
      <c r="B28" s="58">
        <f>B24+B27</f>
        <v>11025735.999999998</v>
      </c>
      <c r="C28" s="58">
        <f t="shared" ref="C28" si="3">C24+C27</f>
        <v>10052158.699999999</v>
      </c>
      <c r="D28" s="64">
        <f t="shared" si="0"/>
        <v>91.169956363910771</v>
      </c>
    </row>
    <row r="30" spans="1:10" x14ac:dyDescent="0.25">
      <c r="C30" s="8"/>
    </row>
    <row r="31" spans="1:10" x14ac:dyDescent="0.25">
      <c r="E31" s="54"/>
    </row>
    <row r="32" spans="1:10" x14ac:dyDescent="0.25">
      <c r="C32" s="8"/>
    </row>
  </sheetData>
  <mergeCells count="5">
    <mergeCell ref="D3:D4"/>
    <mergeCell ref="A1:D1"/>
    <mergeCell ref="A3:A4"/>
    <mergeCell ref="B3:B4"/>
    <mergeCell ref="C3:C4"/>
  </mergeCells>
  <printOptions horizontalCentered="1"/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2019-11-13T14:04:08Z</cp:lastPrinted>
  <dcterms:created xsi:type="dcterms:W3CDTF">2016-11-10T06:23:23Z</dcterms:created>
  <dcterms:modified xsi:type="dcterms:W3CDTF">2019-11-14T11:08:12Z</dcterms:modified>
</cp:coreProperties>
</file>