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20115" windowHeight="9795"/>
  </bookViews>
  <sheets>
    <sheet name="оЖИДАЕМОЕ 2020" sheetId="3" r:id="rId1"/>
  </sheets>
  <calcPr calcId="145621"/>
</workbook>
</file>

<file path=xl/calcChain.xml><?xml version="1.0" encoding="utf-8"?>
<calcChain xmlns="http://schemas.openxmlformats.org/spreadsheetml/2006/main">
  <c r="D95" i="3" l="1"/>
  <c r="E95" i="3" s="1"/>
  <c r="C95" i="3"/>
  <c r="E94" i="3"/>
  <c r="E93" i="3"/>
  <c r="D92" i="3"/>
  <c r="E92" i="3" s="1"/>
  <c r="C92" i="3"/>
  <c r="C96" i="3" s="1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D96" i="3" l="1"/>
  <c r="E96" i="3" s="1"/>
  <c r="E65" i="3" l="1"/>
  <c r="E64" i="3"/>
  <c r="E63" i="3"/>
  <c r="E62" i="3"/>
  <c r="E61" i="3"/>
  <c r="D60" i="3"/>
  <c r="C60" i="3"/>
  <c r="C59" i="3" s="1"/>
  <c r="D59" i="3"/>
  <c r="E58" i="3"/>
  <c r="D57" i="3"/>
  <c r="C57" i="3"/>
  <c r="E56" i="3"/>
  <c r="E54" i="3"/>
  <c r="D53" i="3"/>
  <c r="C53" i="3"/>
  <c r="E52" i="3"/>
  <c r="E51" i="3"/>
  <c r="D50" i="3"/>
  <c r="C50" i="3"/>
  <c r="E49" i="3"/>
  <c r="E46" i="3"/>
  <c r="D45" i="3"/>
  <c r="C45" i="3"/>
  <c r="E44" i="3"/>
  <c r="D43" i="3"/>
  <c r="C43" i="3"/>
  <c r="C42" i="3" s="1"/>
  <c r="E41" i="3"/>
  <c r="D40" i="3"/>
  <c r="C40" i="3"/>
  <c r="E39" i="3"/>
  <c r="D38" i="3"/>
  <c r="C38" i="3"/>
  <c r="E37" i="3"/>
  <c r="E36" i="3"/>
  <c r="E35" i="3"/>
  <c r="E34" i="3"/>
  <c r="E33" i="3"/>
  <c r="D32" i="3"/>
  <c r="C32" i="3"/>
  <c r="D30" i="3"/>
  <c r="D26" i="3"/>
  <c r="E25" i="3"/>
  <c r="D24" i="3"/>
  <c r="C24" i="3"/>
  <c r="E23" i="3"/>
  <c r="D22" i="3"/>
  <c r="C22" i="3"/>
  <c r="E20" i="3"/>
  <c r="E19" i="3"/>
  <c r="D18" i="3"/>
  <c r="D16" i="3" s="1"/>
  <c r="C18" i="3"/>
  <c r="C16" i="3" s="1"/>
  <c r="E17" i="3"/>
  <c r="E15" i="3"/>
  <c r="E14" i="3"/>
  <c r="E13" i="3"/>
  <c r="E12" i="3"/>
  <c r="D11" i="3"/>
  <c r="C11" i="3"/>
  <c r="E10" i="3"/>
  <c r="D9" i="3"/>
  <c r="C9" i="3"/>
  <c r="E8" i="3"/>
  <c r="D7" i="3"/>
  <c r="C7" i="3"/>
  <c r="D48" i="3" l="1"/>
  <c r="C29" i="3"/>
  <c r="E38" i="3"/>
  <c r="E22" i="3"/>
  <c r="E7" i="3"/>
  <c r="C21" i="3"/>
  <c r="D29" i="3"/>
  <c r="E40" i="3"/>
  <c r="E43" i="3"/>
  <c r="E50" i="3"/>
  <c r="E53" i="3"/>
  <c r="E60" i="3"/>
  <c r="E11" i="3"/>
  <c r="E59" i="3"/>
  <c r="E9" i="3"/>
  <c r="E18" i="3"/>
  <c r="E24" i="3"/>
  <c r="E45" i="3"/>
  <c r="C48" i="3"/>
  <c r="C6" i="3" s="1"/>
  <c r="C68" i="3" s="1"/>
  <c r="E32" i="3"/>
  <c r="E16" i="3"/>
  <c r="E57" i="3"/>
  <c r="D21" i="3"/>
  <c r="E21" i="3" s="1"/>
  <c r="D42" i="3"/>
  <c r="E42" i="3" s="1"/>
  <c r="E29" i="3" l="1"/>
  <c r="E48" i="3"/>
  <c r="D6" i="3"/>
  <c r="E6" i="3" l="1"/>
  <c r="D68" i="3"/>
  <c r="E68" i="3" s="1"/>
</calcChain>
</file>

<file path=xl/sharedStrings.xml><?xml version="1.0" encoding="utf-8"?>
<sst xmlns="http://schemas.openxmlformats.org/spreadsheetml/2006/main" count="164" uniqueCount="161">
  <si>
    <t>1.  Д О Х О Д Ы</t>
  </si>
  <si>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</si>
  <si>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</si>
  <si>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</si>
  <si>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</si>
  <si>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</si>
  <si>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 xml:space="preserve"> Налоги на прибыль, доходы</t>
  </si>
  <si>
    <t>000 1 01 02000 01 0000 110</t>
  </si>
  <si>
    <t xml:space="preserve"> Налог на доходы физических лиц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</si>
  <si>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</si>
  <si>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</si>
  <si>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</si>
  <si>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</si>
  <si>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</si>
  <si>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</si>
  <si>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</si>
  <si>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</si>
  <si>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вменённый доход для отдельных видов деятельности</t>
  </si>
  <si>
    <t>000 1 05 03000 01 0000 110</t>
  </si>
  <si>
    <t xml:space="preserve">Единый сельскохозяйственный налог </t>
  </si>
  <si>
    <t xml:space="preserve">000 1 05 04000 02 0000 110 </t>
  </si>
  <si>
    <t xml:space="preserve">Налог, взимаемый в связи с применением патентной системы налогообложения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</si>
  <si>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</si>
  <si>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</si>
  <si>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</si>
  <si>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</si>
  <si>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</si>
  <si>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                                                    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</si>
  <si>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</si>
  <si>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</si>
  <si>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</si>
  <si>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</si>
  <si>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</si>
  <si>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 xml:space="preserve">Доходы от  использования имущества, находящегося в государственной и муниципальной собственности 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</si>
  <si>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</si>
  <si>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</si>
  <si>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</si>
  <si>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</si>
  <si>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</si>
  <si>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</si>
  <si>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</si>
  <si>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</si>
  <si>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</si>
  <si>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 xml:space="preserve">Плата за негативное воздействие на окружающую среду 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</si>
  <si>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</si>
  <si>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</si>
  <si>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</si>
  <si>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</si>
  <si>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</si>
  <si>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</si>
  <si>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</si>
  <si>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</si>
  <si>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</si>
  <si>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</si>
  <si>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000 1 16 00000 00 0000 000</t>
  </si>
  <si>
    <t xml:space="preserve"> 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</si>
  <si>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</si>
  <si>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</si>
  <si>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</si>
  <si>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</si>
  <si>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БЕЗВОЗМЕЗДНЫЕ ПОСТУПЛЕНИЯ</t>
  </si>
  <si>
    <t>000 2 02 01000 00 0000 151</t>
  </si>
  <si>
    <t>000 2 02 02000 00 0000 151</t>
  </si>
  <si>
    <t xml:space="preserve">000 2 02 03000 00 0000 151 </t>
  </si>
  <si>
    <t>000 2 02 04000 00 0000 151</t>
  </si>
  <si>
    <t>Иные межбюджетные трансферты</t>
  </si>
  <si>
    <t>Всего доходов</t>
  </si>
  <si>
    <t xml:space="preserve">% ожидаемого исполнения </t>
  </si>
  <si>
    <t xml:space="preserve">000 1 05 01000 01 0000 110 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</si>
  <si>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</si>
  <si>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</si>
  <si>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000 2 18 00000 00 0000 000</t>
  </si>
  <si>
    <t>000 2 19 00000 00 0000 000</t>
  </si>
  <si>
    <t>000 1 13 01000 00 0000 130</t>
  </si>
  <si>
    <t xml:space="preserve">Доходы от оказания платных услуг (работ) </t>
  </si>
  <si>
    <t>Дотации</t>
  </si>
  <si>
    <t xml:space="preserve">Субсидии </t>
  </si>
  <si>
    <t xml:space="preserve">Субвенции  </t>
  </si>
  <si>
    <t>Возврат бюджетными и автономными учреждениями остатков субсидий прошлых лет</t>
  </si>
  <si>
    <t>Возврат остатков субсидий, субвенций и иных межбюджетных трансфертов</t>
  </si>
  <si>
    <t>000 1 06 00 000 00 0000 000</t>
  </si>
  <si>
    <t>Налоги на имущество</t>
  </si>
  <si>
    <t>000 1 06 01 000 00 0000 110</t>
  </si>
  <si>
    <t>Налог на имущество физических лиц</t>
  </si>
  <si>
    <t>Земельный налог</t>
  </si>
  <si>
    <t>000 1 06 06 000 00 0000 110</t>
  </si>
  <si>
    <t>Земельный налог с организаций</t>
  </si>
  <si>
    <t>Земельный налог с физических лиц</t>
  </si>
  <si>
    <t>000 1 06 06 040 00 0000 110</t>
  </si>
  <si>
    <t>000 1 06 06 030 00 0000 110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</si>
  <si>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</si>
  <si>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</si>
  <si>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</si>
  <si>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000 1 11 05 020 00 0000 120</t>
  </si>
  <si>
    <t>000 1 11 05 030 00 0000 120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</si>
  <si>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</si>
  <si>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</si>
  <si>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</si>
  <si>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000 1 11 09 040 00 0000 120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</si>
  <si>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</si>
  <si>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000 1 13 01 990 00 0000 130</t>
  </si>
  <si>
    <t>Прочие доходы от оказания платных услуг (работ)</t>
  </si>
  <si>
    <t>000 1 13 02 060 00 0000 130</t>
  </si>
  <si>
    <t>Доходы, поступающие в порядке возмещения расходов, понесенных в связи с эксплуатацией имущества</t>
  </si>
  <si>
    <t>000 1 13 02 990 00 0000 130</t>
  </si>
  <si>
    <t>Прочие доходы от компенсации затрат государства</t>
  </si>
  <si>
    <t>000 1 14 06 010 00 0000 430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</si>
  <si>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</si>
  <si>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</si>
  <si>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000 1 14 06 020 00 0000 430</t>
  </si>
  <si>
    <t>000 1 14 06 310 00 0000 430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</si>
  <si>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</si>
  <si>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000 2 02 00 000 00 0000 000</t>
  </si>
  <si>
    <t>БЕЗВОЗМЕЗДНЫЕ ПОСТУПЛЕНИЯ ОТ ДРУГИХ БЮДЖЕТОВ БЮДЖЕТНОЙ СИСТЕМЫ РОССИЙСКОЙ ФЕДЕРАЦИИ</t>
  </si>
  <si>
    <t>000 2 07 00 000 00 0000 000</t>
  </si>
  <si>
    <t>Прочие безвозмездные поступления</t>
  </si>
  <si>
    <t>000 1 09 00 000 00 0000 000</t>
  </si>
  <si>
    <t>Задолженность и перерасчёты по отменённым налогам, сборам и иным обязательным платежам</t>
  </si>
  <si>
    <t>Наименование муниципальной программы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</si>
  <si>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</si>
  <si>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</si>
  <si>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</si>
  <si>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</si>
  <si>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</si>
  <si>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</si>
  <si>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</si>
  <si>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 xml:space="preserve"> 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</si>
  <si>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</si>
  <si>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</si>
  <si>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</si>
  <si>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</si>
  <si>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</si>
  <si>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</si>
  <si>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</si>
  <si>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</si>
  <si>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</si>
  <si>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ВСЕГО ПО МУНИЦИПАЛЬНЫМ ПРОГРАММАМ:</t>
  </si>
  <si>
    <t xml:space="preserve"> Руководство и управление в сфере установленных функций органов местного самоуправления</t>
  </si>
  <si>
    <t xml:space="preserve"> Непрограммные расходы</t>
  </si>
  <si>
    <t>НЕПРОГРАММНЫЕ РАСХОДЫ ВСЕГО:</t>
  </si>
  <si>
    <t>2. РАСХОДЫ</t>
  </si>
  <si>
    <t xml:space="preserve">(тыс. рублей) </t>
  </si>
  <si>
    <t>Оценка ожидаемого исполнения  бюджета городского округа Щёлково за 2020 год</t>
  </si>
  <si>
    <t xml:space="preserve">Уточнённый план  на 01.11.2020 год </t>
  </si>
  <si>
    <t>Ожидаемое исполнение                                  за 2020 год</t>
  </si>
  <si>
    <t>000 1 11 05 310 00 0000 120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</si>
  <si>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</si>
  <si>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000 1 08 04000 01 0000 110</t>
  </si>
  <si>
    <t>000 1 08 04020 01 0000 110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</si>
  <si>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</si>
  <si>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</si>
  <si>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</si>
  <si>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</si>
  <si>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Ожидаемое исполнение за 2020 год</t>
  </si>
  <si>
    <t xml:space="preserve">Муниципальная программа "Безопасность и обеспечение безопасности жизнедеятельности населения"   </t>
  </si>
  <si>
    <t>Муниципальная программа "Жилище"</t>
  </si>
  <si>
    <t>000 1 14 06 320 00 0000 430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</si>
  <si>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</si>
  <si>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 xml:space="preserve"> </t>
  </si>
  <si>
    <t xml:space="preserve">    (тыс. руб.)</t>
  </si>
  <si>
    <t>В С Е Г О   Р А С Х О Д О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</si>
</sst>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7"/>
      <color indexed="8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13" fillId="0" borderId="0" applyProtection="0"/>
    <xf numFmtId="0" fontId="1" fillId="0" borderId="0" applyProtection="0"/>
    <xf numFmtId="0" fontId="1" fillId="0" borderId="0">
      <alignment horizontal="left" wrapText="1"/>
      <protection locked="0" hidden="1"/>
    </xf>
    <xf numFmtId="49" fontId="14" fillId="0" borderId="0">
      <alignment horizontal="center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right" vertical="top" wrapText="1"/>
      <protection locked="0" hidden="1"/>
    </xf>
    <xf numFmtId="0" fontId="1" fillId="0" borderId="0">
      <alignment horizontal="right" vertical="top" wrapText="1"/>
      <protection locked="0" hidden="1"/>
    </xf>
    <xf numFmtId="0" fontId="1" fillId="0" borderId="0">
      <alignment horizontal="left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left" wrapText="1"/>
      <protection locked="0" hidden="1"/>
    </xf>
    <xf numFmtId="49" fontId="1" fillId="0" borderId="0">
      <alignment horizontal="left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 applyProtection="0"/>
    <xf numFmtId="0" fontId="1" fillId="0" borderId="0" applyProtection="0"/>
  </cellStyleXfs>
  <cellXfs count="82">
    <xf numFmtId="0" fontId="0" fillId="0" borderId="0" xfId="0"/>
    <xf numFmtId="164" fontId="9" fillId="2" borderId="3" xfId="0" applyNumberFormat="1" applyFont="1" applyFill="1" applyBorder="1" applyAlignment="1">
      <alignment vertical="center"/>
    </xf>
    <xf numFmtId="0" fontId="3" fillId="2" borderId="0" xfId="0" applyFont="1" applyFill="1"/>
    <xf numFmtId="0" fontId="15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5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/>
    <xf numFmtId="3" fontId="3" fillId="2" borderId="0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164" fontId="8" fillId="2" borderId="3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164" fontId="9" fillId="2" borderId="3" xfId="0" applyNumberFormat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164" fontId="8" fillId="2" borderId="3" xfId="0" applyNumberFormat="1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/>
    </xf>
    <xf numFmtId="164" fontId="11" fillId="2" borderId="3" xfId="0" applyNumberFormat="1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49" fontId="12" fillId="2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2" fillId="2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2" fillId="2" borderId="3" xfId="0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164" fontId="9" fillId="2" borderId="3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0" xfId="0" applyNumberFormat="1" applyFont="1" applyFill="1" applyBorder="1" applyAlignment="1" applyProtection="1">
      <alignment vertical="center" wrapText="1"/>
      <protection locked="0" hidden="1"/>
    </xf>
    <xf numFmtId="164" fontId="5" fillId="2" borderId="3" xfId="0" applyNumberFormat="1" applyFont="1" applyFill="1" applyBorder="1" applyAlignment="1">
      <alignment vertical="center"/>
    </xf>
    <xf numFmtId="164" fontId="19" fillId="2" borderId="3" xfId="0" applyNumberFormat="1" applyFont="1" applyFill="1" applyBorder="1" applyAlignment="1">
      <alignment vertical="center"/>
    </xf>
    <xf numFmtId="164" fontId="9" fillId="0" borderId="3" xfId="0" applyNumberFormat="1" applyFont="1" applyFill="1" applyBorder="1" applyAlignment="1">
      <alignment vertical="center"/>
    </xf>
    <xf numFmtId="164" fontId="20" fillId="2" borderId="3" xfId="2" applyNumberFormat="1" applyFont="1" applyFill="1" applyBorder="1" applyAlignment="1" applyProtection="1">
      <alignment horizontal="right" vertical="center" wrapText="1"/>
      <protection locked="0" hidden="1"/>
    </xf>
    <xf numFmtId="164" fontId="20" fillId="2" borderId="3" xfId="14" applyNumberFormat="1" applyFont="1" applyFill="1" applyBorder="1" applyAlignment="1" applyProtection="1">
      <alignment horizontal="right" vertical="center" wrapText="1"/>
      <protection locked="0" hidden="1"/>
    </xf>
    <xf numFmtId="0" fontId="11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vertical="center"/>
    </xf>
    <xf numFmtId="164" fontId="20" fillId="0" borderId="3" xfId="2" applyNumberFormat="1" applyFont="1" applyFill="1" applyBorder="1" applyAlignment="1" applyProtection="1">
      <alignment horizontal="right" vertical="center" wrapText="1"/>
      <protection locked="0" hidden="1"/>
    </xf>
    <xf numFmtId="164" fontId="20" fillId="0" borderId="3" xfId="14" applyNumberFormat="1" applyFont="1" applyFill="1" applyBorder="1" applyAlignment="1" applyProtection="1">
      <alignment horizontal="right" vertical="center" wrapText="1"/>
      <protection locked="0" hidden="1"/>
    </xf>
    <xf numFmtId="0" fontId="8" fillId="2" borderId="3" xfId="0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164" fontId="8" fillId="2" borderId="3" xfId="0" applyNumberFormat="1" applyFont="1" applyFill="1" applyBorder="1" applyAlignment="1" applyProtection="1">
      <alignment horizontal="right" vertical="center" wrapText="1"/>
      <protection locked="0" hidden="1"/>
    </xf>
    <xf numFmtId="164" fontId="21" fillId="2" borderId="3" xfId="0" applyNumberFormat="1" applyFont="1" applyFill="1" applyBorder="1" applyAlignment="1" applyProtection="1">
      <alignment horizontal="right" vertical="center" wrapText="1"/>
      <protection locked="0" hidden="1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164" fontId="20" fillId="2" borderId="3" xfId="0" applyNumberFormat="1" applyFont="1" applyFill="1" applyBorder="1" applyAlignment="1">
      <alignment vertical="center"/>
    </xf>
    <xf numFmtId="164" fontId="20" fillId="0" borderId="3" xfId="0" applyNumberFormat="1" applyFont="1" applyFill="1" applyBorder="1" applyAlignment="1">
      <alignment vertical="center"/>
    </xf>
    <xf numFmtId="164" fontId="21" fillId="2" borderId="3" xfId="0" applyNumberFormat="1" applyFont="1" applyFill="1" applyBorder="1" applyAlignment="1">
      <alignment vertical="center"/>
    </xf>
    <xf numFmtId="164" fontId="21" fillId="2" borderId="3" xfId="15" applyNumberFormat="1" applyFont="1" applyFill="1" applyBorder="1" applyAlignment="1" applyProtection="1">
      <alignment horizontal="right" vertical="center" wrapText="1"/>
      <protection locked="0" hidden="1"/>
    </xf>
    <xf numFmtId="49" fontId="8" fillId="2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20" fillId="2" borderId="3" xfId="2" applyNumberFormat="1" applyFont="1" applyFill="1" applyBorder="1" applyAlignment="1" applyProtection="1">
      <alignment horizontal="left" vertical="center" wrapText="1"/>
      <protection locked="0" hidden="1"/>
    </xf>
    <xf numFmtId="49" fontId="21" fillId="2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21" fillId="2" borderId="3" xfId="15" applyNumberFormat="1" applyFont="1" applyFill="1" applyBorder="1" applyAlignment="1" applyProtection="1">
      <alignment horizontal="left" vertical="center" wrapText="1"/>
      <protection locked="0" hidden="1"/>
    </xf>
    <xf numFmtId="49" fontId="17" fillId="2" borderId="0" xfId="0" applyNumberFormat="1" applyFont="1" applyFill="1" applyBorder="1" applyAlignment="1" applyProtection="1">
      <alignment horizontal="center" wrapText="1"/>
      <protection locked="0" hidden="1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8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</cellXfs>
  <cellStyles count="16">
    <cellStyle name="Денежный [0] 2" xfId="6"/>
    <cellStyle name="Денежный 2" xfId="5"/>
    <cellStyle name="Денежный 3" xfId="9"/>
    <cellStyle name="Денежный 4" xfId="11"/>
    <cellStyle name="Денежный 5" xfId="12"/>
    <cellStyle name="Обычный" xfId="0" builtinId="0"/>
    <cellStyle name="Обычный 2" xfId="2"/>
    <cellStyle name="Обычный 3" xfId="1"/>
    <cellStyle name="Обычный 4" xfId="15"/>
    <cellStyle name="Обычный 5" xfId="14"/>
    <cellStyle name="Процентный 2" xfId="7"/>
    <cellStyle name="Финансовый [0] 2" xfId="4"/>
    <cellStyle name="Финансовый 2" xfId="3"/>
    <cellStyle name="Финансовый 3" xfId="8"/>
    <cellStyle name="Финансовый 4" xfId="10"/>
    <cellStyle name="Финансовый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"/>
  <sheetViews>
    <sheetView tabSelected="1" topLeftCell="A64" zoomScaleNormal="100" zoomScaleSheetLayoutView="100" workbookViewId="0">
      <selection activeCell="J69" sqref="J69"/>
    </sheetView>
  </sheetViews>
  <sheetFormatPr defaultColWidth="9.140625" defaultRowHeight="15.75" x14ac:dyDescent="0.25"/>
  <cols>
    <col min="1" max="1" width="28" style="2" customWidth="1"/>
    <col min="2" max="2" width="41.42578125" style="36" customWidth="1"/>
    <col min="3" max="3" width="13.85546875" style="35" customWidth="1"/>
    <col min="4" max="4" width="14.28515625" style="2" customWidth="1"/>
    <col min="5" max="5" width="14.140625" style="35" customWidth="1"/>
    <col min="6" max="245" width="9.140625" style="2"/>
    <col min="246" max="246" width="27.42578125" style="2" customWidth="1"/>
    <col min="247" max="247" width="47" style="2" customWidth="1"/>
    <col min="248" max="248" width="15.140625" style="2" customWidth="1"/>
    <col min="249" max="249" width="16.85546875" style="2" customWidth="1"/>
    <col min="250" max="250" width="16.28515625" style="2" customWidth="1"/>
    <col min="251" max="251" width="11.42578125" style="2" customWidth="1"/>
    <col min="252" max="252" width="60.5703125" style="2" customWidth="1"/>
    <col min="253" max="501" width="9.140625" style="2"/>
    <col min="502" max="502" width="27.42578125" style="2" customWidth="1"/>
    <col min="503" max="503" width="47" style="2" customWidth="1"/>
    <col min="504" max="504" width="15.140625" style="2" customWidth="1"/>
    <col min="505" max="505" width="16.85546875" style="2" customWidth="1"/>
    <col min="506" max="506" width="16.28515625" style="2" customWidth="1"/>
    <col min="507" max="507" width="11.42578125" style="2" customWidth="1"/>
    <col min="508" max="508" width="60.5703125" style="2" customWidth="1"/>
    <col min="509" max="757" width="9.140625" style="2"/>
    <col min="758" max="758" width="27.42578125" style="2" customWidth="1"/>
    <col min="759" max="759" width="47" style="2" customWidth="1"/>
    <col min="760" max="760" width="15.140625" style="2" customWidth="1"/>
    <col min="761" max="761" width="16.85546875" style="2" customWidth="1"/>
    <col min="762" max="762" width="16.28515625" style="2" customWidth="1"/>
    <col min="763" max="763" width="11.42578125" style="2" customWidth="1"/>
    <col min="764" max="764" width="60.5703125" style="2" customWidth="1"/>
    <col min="765" max="1013" width="9.140625" style="2"/>
    <col min="1014" max="1014" width="27.42578125" style="2" customWidth="1"/>
    <col min="1015" max="1015" width="47" style="2" customWidth="1"/>
    <col min="1016" max="1016" width="15.140625" style="2" customWidth="1"/>
    <col min="1017" max="1017" width="16.85546875" style="2" customWidth="1"/>
    <col min="1018" max="1018" width="16.28515625" style="2" customWidth="1"/>
    <col min="1019" max="1019" width="11.42578125" style="2" customWidth="1"/>
    <col min="1020" max="1020" width="60.5703125" style="2" customWidth="1"/>
    <col min="1021" max="1269" width="9.140625" style="2"/>
    <col min="1270" max="1270" width="27.42578125" style="2" customWidth="1"/>
    <col min="1271" max="1271" width="47" style="2" customWidth="1"/>
    <col min="1272" max="1272" width="15.140625" style="2" customWidth="1"/>
    <col min="1273" max="1273" width="16.85546875" style="2" customWidth="1"/>
    <col min="1274" max="1274" width="16.28515625" style="2" customWidth="1"/>
    <col min="1275" max="1275" width="11.42578125" style="2" customWidth="1"/>
    <col min="1276" max="1276" width="60.5703125" style="2" customWidth="1"/>
    <col min="1277" max="1525" width="9.140625" style="2"/>
    <col min="1526" max="1526" width="27.42578125" style="2" customWidth="1"/>
    <col min="1527" max="1527" width="47" style="2" customWidth="1"/>
    <col min="1528" max="1528" width="15.140625" style="2" customWidth="1"/>
    <col min="1529" max="1529" width="16.85546875" style="2" customWidth="1"/>
    <col min="1530" max="1530" width="16.28515625" style="2" customWidth="1"/>
    <col min="1531" max="1531" width="11.42578125" style="2" customWidth="1"/>
    <col min="1532" max="1532" width="60.5703125" style="2" customWidth="1"/>
    <col min="1533" max="1781" width="9.140625" style="2"/>
    <col min="1782" max="1782" width="27.42578125" style="2" customWidth="1"/>
    <col min="1783" max="1783" width="47" style="2" customWidth="1"/>
    <col min="1784" max="1784" width="15.140625" style="2" customWidth="1"/>
    <col min="1785" max="1785" width="16.85546875" style="2" customWidth="1"/>
    <col min="1786" max="1786" width="16.28515625" style="2" customWidth="1"/>
    <col min="1787" max="1787" width="11.42578125" style="2" customWidth="1"/>
    <col min="1788" max="1788" width="60.5703125" style="2" customWidth="1"/>
    <col min="1789" max="2037" width="9.140625" style="2"/>
    <col min="2038" max="2038" width="27.42578125" style="2" customWidth="1"/>
    <col min="2039" max="2039" width="47" style="2" customWidth="1"/>
    <col min="2040" max="2040" width="15.140625" style="2" customWidth="1"/>
    <col min="2041" max="2041" width="16.85546875" style="2" customWidth="1"/>
    <col min="2042" max="2042" width="16.28515625" style="2" customWidth="1"/>
    <col min="2043" max="2043" width="11.42578125" style="2" customWidth="1"/>
    <col min="2044" max="2044" width="60.5703125" style="2" customWidth="1"/>
    <col min="2045" max="2293" width="9.140625" style="2"/>
    <col min="2294" max="2294" width="27.42578125" style="2" customWidth="1"/>
    <col min="2295" max="2295" width="47" style="2" customWidth="1"/>
    <col min="2296" max="2296" width="15.140625" style="2" customWidth="1"/>
    <col min="2297" max="2297" width="16.85546875" style="2" customWidth="1"/>
    <col min="2298" max="2298" width="16.28515625" style="2" customWidth="1"/>
    <col min="2299" max="2299" width="11.42578125" style="2" customWidth="1"/>
    <col min="2300" max="2300" width="60.5703125" style="2" customWidth="1"/>
    <col min="2301" max="2549" width="9.140625" style="2"/>
    <col min="2550" max="2550" width="27.42578125" style="2" customWidth="1"/>
    <col min="2551" max="2551" width="47" style="2" customWidth="1"/>
    <col min="2552" max="2552" width="15.140625" style="2" customWidth="1"/>
    <col min="2553" max="2553" width="16.85546875" style="2" customWidth="1"/>
    <col min="2554" max="2554" width="16.28515625" style="2" customWidth="1"/>
    <col min="2555" max="2555" width="11.42578125" style="2" customWidth="1"/>
    <col min="2556" max="2556" width="60.5703125" style="2" customWidth="1"/>
    <col min="2557" max="2805" width="9.140625" style="2"/>
    <col min="2806" max="2806" width="27.42578125" style="2" customWidth="1"/>
    <col min="2807" max="2807" width="47" style="2" customWidth="1"/>
    <col min="2808" max="2808" width="15.140625" style="2" customWidth="1"/>
    <col min="2809" max="2809" width="16.85546875" style="2" customWidth="1"/>
    <col min="2810" max="2810" width="16.28515625" style="2" customWidth="1"/>
    <col min="2811" max="2811" width="11.42578125" style="2" customWidth="1"/>
    <col min="2812" max="2812" width="60.5703125" style="2" customWidth="1"/>
    <col min="2813" max="3061" width="9.140625" style="2"/>
    <col min="3062" max="3062" width="27.42578125" style="2" customWidth="1"/>
    <col min="3063" max="3063" width="47" style="2" customWidth="1"/>
    <col min="3064" max="3064" width="15.140625" style="2" customWidth="1"/>
    <col min="3065" max="3065" width="16.85546875" style="2" customWidth="1"/>
    <col min="3066" max="3066" width="16.28515625" style="2" customWidth="1"/>
    <col min="3067" max="3067" width="11.42578125" style="2" customWidth="1"/>
    <col min="3068" max="3068" width="60.5703125" style="2" customWidth="1"/>
    <col min="3069" max="3317" width="9.140625" style="2"/>
    <col min="3318" max="3318" width="27.42578125" style="2" customWidth="1"/>
    <col min="3319" max="3319" width="47" style="2" customWidth="1"/>
    <col min="3320" max="3320" width="15.140625" style="2" customWidth="1"/>
    <col min="3321" max="3321" width="16.85546875" style="2" customWidth="1"/>
    <col min="3322" max="3322" width="16.28515625" style="2" customWidth="1"/>
    <col min="3323" max="3323" width="11.42578125" style="2" customWidth="1"/>
    <col min="3324" max="3324" width="60.5703125" style="2" customWidth="1"/>
    <col min="3325" max="3573" width="9.140625" style="2"/>
    <col min="3574" max="3574" width="27.42578125" style="2" customWidth="1"/>
    <col min="3575" max="3575" width="47" style="2" customWidth="1"/>
    <col min="3576" max="3576" width="15.140625" style="2" customWidth="1"/>
    <col min="3577" max="3577" width="16.85546875" style="2" customWidth="1"/>
    <col min="3578" max="3578" width="16.28515625" style="2" customWidth="1"/>
    <col min="3579" max="3579" width="11.42578125" style="2" customWidth="1"/>
    <col min="3580" max="3580" width="60.5703125" style="2" customWidth="1"/>
    <col min="3581" max="3829" width="9.140625" style="2"/>
    <col min="3830" max="3830" width="27.42578125" style="2" customWidth="1"/>
    <col min="3831" max="3831" width="47" style="2" customWidth="1"/>
    <col min="3832" max="3832" width="15.140625" style="2" customWidth="1"/>
    <col min="3833" max="3833" width="16.85546875" style="2" customWidth="1"/>
    <col min="3834" max="3834" width="16.28515625" style="2" customWidth="1"/>
    <col min="3835" max="3835" width="11.42578125" style="2" customWidth="1"/>
    <col min="3836" max="3836" width="60.5703125" style="2" customWidth="1"/>
    <col min="3837" max="4085" width="9.140625" style="2"/>
    <col min="4086" max="4086" width="27.42578125" style="2" customWidth="1"/>
    <col min="4087" max="4087" width="47" style="2" customWidth="1"/>
    <col min="4088" max="4088" width="15.140625" style="2" customWidth="1"/>
    <col min="4089" max="4089" width="16.85546875" style="2" customWidth="1"/>
    <col min="4090" max="4090" width="16.28515625" style="2" customWidth="1"/>
    <col min="4091" max="4091" width="11.42578125" style="2" customWidth="1"/>
    <col min="4092" max="4092" width="60.5703125" style="2" customWidth="1"/>
    <col min="4093" max="4341" width="9.140625" style="2"/>
    <col min="4342" max="4342" width="27.42578125" style="2" customWidth="1"/>
    <col min="4343" max="4343" width="47" style="2" customWidth="1"/>
    <col min="4344" max="4344" width="15.140625" style="2" customWidth="1"/>
    <col min="4345" max="4345" width="16.85546875" style="2" customWidth="1"/>
    <col min="4346" max="4346" width="16.28515625" style="2" customWidth="1"/>
    <col min="4347" max="4347" width="11.42578125" style="2" customWidth="1"/>
    <col min="4348" max="4348" width="60.5703125" style="2" customWidth="1"/>
    <col min="4349" max="4597" width="9.140625" style="2"/>
    <col min="4598" max="4598" width="27.42578125" style="2" customWidth="1"/>
    <col min="4599" max="4599" width="47" style="2" customWidth="1"/>
    <col min="4600" max="4600" width="15.140625" style="2" customWidth="1"/>
    <col min="4601" max="4601" width="16.85546875" style="2" customWidth="1"/>
    <col min="4602" max="4602" width="16.28515625" style="2" customWidth="1"/>
    <col min="4603" max="4603" width="11.42578125" style="2" customWidth="1"/>
    <col min="4604" max="4604" width="60.5703125" style="2" customWidth="1"/>
    <col min="4605" max="4853" width="9.140625" style="2"/>
    <col min="4854" max="4854" width="27.42578125" style="2" customWidth="1"/>
    <col min="4855" max="4855" width="47" style="2" customWidth="1"/>
    <col min="4856" max="4856" width="15.140625" style="2" customWidth="1"/>
    <col min="4857" max="4857" width="16.85546875" style="2" customWidth="1"/>
    <col min="4858" max="4858" width="16.28515625" style="2" customWidth="1"/>
    <col min="4859" max="4859" width="11.42578125" style="2" customWidth="1"/>
    <col min="4860" max="4860" width="60.5703125" style="2" customWidth="1"/>
    <col min="4861" max="5109" width="9.140625" style="2"/>
    <col min="5110" max="5110" width="27.42578125" style="2" customWidth="1"/>
    <col min="5111" max="5111" width="47" style="2" customWidth="1"/>
    <col min="5112" max="5112" width="15.140625" style="2" customWidth="1"/>
    <col min="5113" max="5113" width="16.85546875" style="2" customWidth="1"/>
    <col min="5114" max="5114" width="16.28515625" style="2" customWidth="1"/>
    <col min="5115" max="5115" width="11.42578125" style="2" customWidth="1"/>
    <col min="5116" max="5116" width="60.5703125" style="2" customWidth="1"/>
    <col min="5117" max="5365" width="9.140625" style="2"/>
    <col min="5366" max="5366" width="27.42578125" style="2" customWidth="1"/>
    <col min="5367" max="5367" width="47" style="2" customWidth="1"/>
    <col min="5368" max="5368" width="15.140625" style="2" customWidth="1"/>
    <col min="5369" max="5369" width="16.85546875" style="2" customWidth="1"/>
    <col min="5370" max="5370" width="16.28515625" style="2" customWidth="1"/>
    <col min="5371" max="5371" width="11.42578125" style="2" customWidth="1"/>
    <col min="5372" max="5372" width="60.5703125" style="2" customWidth="1"/>
    <col min="5373" max="5621" width="9.140625" style="2"/>
    <col min="5622" max="5622" width="27.42578125" style="2" customWidth="1"/>
    <col min="5623" max="5623" width="47" style="2" customWidth="1"/>
    <col min="5624" max="5624" width="15.140625" style="2" customWidth="1"/>
    <col min="5625" max="5625" width="16.85546875" style="2" customWidth="1"/>
    <col min="5626" max="5626" width="16.28515625" style="2" customWidth="1"/>
    <col min="5627" max="5627" width="11.42578125" style="2" customWidth="1"/>
    <col min="5628" max="5628" width="60.5703125" style="2" customWidth="1"/>
    <col min="5629" max="5877" width="9.140625" style="2"/>
    <col min="5878" max="5878" width="27.42578125" style="2" customWidth="1"/>
    <col min="5879" max="5879" width="47" style="2" customWidth="1"/>
    <col min="5880" max="5880" width="15.140625" style="2" customWidth="1"/>
    <col min="5881" max="5881" width="16.85546875" style="2" customWidth="1"/>
    <col min="5882" max="5882" width="16.28515625" style="2" customWidth="1"/>
    <col min="5883" max="5883" width="11.42578125" style="2" customWidth="1"/>
    <col min="5884" max="5884" width="60.5703125" style="2" customWidth="1"/>
    <col min="5885" max="6133" width="9.140625" style="2"/>
    <col min="6134" max="6134" width="27.42578125" style="2" customWidth="1"/>
    <col min="6135" max="6135" width="47" style="2" customWidth="1"/>
    <col min="6136" max="6136" width="15.140625" style="2" customWidth="1"/>
    <col min="6137" max="6137" width="16.85546875" style="2" customWidth="1"/>
    <col min="6138" max="6138" width="16.28515625" style="2" customWidth="1"/>
    <col min="6139" max="6139" width="11.42578125" style="2" customWidth="1"/>
    <col min="6140" max="6140" width="60.5703125" style="2" customWidth="1"/>
    <col min="6141" max="6389" width="9.140625" style="2"/>
    <col min="6390" max="6390" width="27.42578125" style="2" customWidth="1"/>
    <col min="6391" max="6391" width="47" style="2" customWidth="1"/>
    <col min="6392" max="6392" width="15.140625" style="2" customWidth="1"/>
    <col min="6393" max="6393" width="16.85546875" style="2" customWidth="1"/>
    <col min="6394" max="6394" width="16.28515625" style="2" customWidth="1"/>
    <col min="6395" max="6395" width="11.42578125" style="2" customWidth="1"/>
    <col min="6396" max="6396" width="60.5703125" style="2" customWidth="1"/>
    <col min="6397" max="6645" width="9.140625" style="2"/>
    <col min="6646" max="6646" width="27.42578125" style="2" customWidth="1"/>
    <col min="6647" max="6647" width="47" style="2" customWidth="1"/>
    <col min="6648" max="6648" width="15.140625" style="2" customWidth="1"/>
    <col min="6649" max="6649" width="16.85546875" style="2" customWidth="1"/>
    <col min="6650" max="6650" width="16.28515625" style="2" customWidth="1"/>
    <col min="6651" max="6651" width="11.42578125" style="2" customWidth="1"/>
    <col min="6652" max="6652" width="60.5703125" style="2" customWidth="1"/>
    <col min="6653" max="6901" width="9.140625" style="2"/>
    <col min="6902" max="6902" width="27.42578125" style="2" customWidth="1"/>
    <col min="6903" max="6903" width="47" style="2" customWidth="1"/>
    <col min="6904" max="6904" width="15.140625" style="2" customWidth="1"/>
    <col min="6905" max="6905" width="16.85546875" style="2" customWidth="1"/>
    <col min="6906" max="6906" width="16.28515625" style="2" customWidth="1"/>
    <col min="6907" max="6907" width="11.42578125" style="2" customWidth="1"/>
    <col min="6908" max="6908" width="60.5703125" style="2" customWidth="1"/>
    <col min="6909" max="7157" width="9.140625" style="2"/>
    <col min="7158" max="7158" width="27.42578125" style="2" customWidth="1"/>
    <col min="7159" max="7159" width="47" style="2" customWidth="1"/>
    <col min="7160" max="7160" width="15.140625" style="2" customWidth="1"/>
    <col min="7161" max="7161" width="16.85546875" style="2" customWidth="1"/>
    <col min="7162" max="7162" width="16.28515625" style="2" customWidth="1"/>
    <col min="7163" max="7163" width="11.42578125" style="2" customWidth="1"/>
    <col min="7164" max="7164" width="60.5703125" style="2" customWidth="1"/>
    <col min="7165" max="7413" width="9.140625" style="2"/>
    <col min="7414" max="7414" width="27.42578125" style="2" customWidth="1"/>
    <col min="7415" max="7415" width="47" style="2" customWidth="1"/>
    <col min="7416" max="7416" width="15.140625" style="2" customWidth="1"/>
    <col min="7417" max="7417" width="16.85546875" style="2" customWidth="1"/>
    <col min="7418" max="7418" width="16.28515625" style="2" customWidth="1"/>
    <col min="7419" max="7419" width="11.42578125" style="2" customWidth="1"/>
    <col min="7420" max="7420" width="60.5703125" style="2" customWidth="1"/>
    <col min="7421" max="7669" width="9.140625" style="2"/>
    <col min="7670" max="7670" width="27.42578125" style="2" customWidth="1"/>
    <col min="7671" max="7671" width="47" style="2" customWidth="1"/>
    <col min="7672" max="7672" width="15.140625" style="2" customWidth="1"/>
    <col min="7673" max="7673" width="16.85546875" style="2" customWidth="1"/>
    <col min="7674" max="7674" width="16.28515625" style="2" customWidth="1"/>
    <col min="7675" max="7675" width="11.42578125" style="2" customWidth="1"/>
    <col min="7676" max="7676" width="60.5703125" style="2" customWidth="1"/>
    <col min="7677" max="7925" width="9.140625" style="2"/>
    <col min="7926" max="7926" width="27.42578125" style="2" customWidth="1"/>
    <col min="7927" max="7927" width="47" style="2" customWidth="1"/>
    <col min="7928" max="7928" width="15.140625" style="2" customWidth="1"/>
    <col min="7929" max="7929" width="16.85546875" style="2" customWidth="1"/>
    <col min="7930" max="7930" width="16.28515625" style="2" customWidth="1"/>
    <col min="7931" max="7931" width="11.42578125" style="2" customWidth="1"/>
    <col min="7932" max="7932" width="60.5703125" style="2" customWidth="1"/>
    <col min="7933" max="8181" width="9.140625" style="2"/>
    <col min="8182" max="8182" width="27.42578125" style="2" customWidth="1"/>
    <col min="8183" max="8183" width="47" style="2" customWidth="1"/>
    <col min="8184" max="8184" width="15.140625" style="2" customWidth="1"/>
    <col min="8185" max="8185" width="16.85546875" style="2" customWidth="1"/>
    <col min="8186" max="8186" width="16.28515625" style="2" customWidth="1"/>
    <col min="8187" max="8187" width="11.42578125" style="2" customWidth="1"/>
    <col min="8188" max="8188" width="60.5703125" style="2" customWidth="1"/>
    <col min="8189" max="8437" width="9.140625" style="2"/>
    <col min="8438" max="8438" width="27.42578125" style="2" customWidth="1"/>
    <col min="8439" max="8439" width="47" style="2" customWidth="1"/>
    <col min="8440" max="8440" width="15.140625" style="2" customWidth="1"/>
    <col min="8441" max="8441" width="16.85546875" style="2" customWidth="1"/>
    <col min="8442" max="8442" width="16.28515625" style="2" customWidth="1"/>
    <col min="8443" max="8443" width="11.42578125" style="2" customWidth="1"/>
    <col min="8444" max="8444" width="60.5703125" style="2" customWidth="1"/>
    <col min="8445" max="8693" width="9.140625" style="2"/>
    <col min="8694" max="8694" width="27.42578125" style="2" customWidth="1"/>
    <col min="8695" max="8695" width="47" style="2" customWidth="1"/>
    <col min="8696" max="8696" width="15.140625" style="2" customWidth="1"/>
    <col min="8697" max="8697" width="16.85546875" style="2" customWidth="1"/>
    <col min="8698" max="8698" width="16.28515625" style="2" customWidth="1"/>
    <col min="8699" max="8699" width="11.42578125" style="2" customWidth="1"/>
    <col min="8700" max="8700" width="60.5703125" style="2" customWidth="1"/>
    <col min="8701" max="8949" width="9.140625" style="2"/>
    <col min="8950" max="8950" width="27.42578125" style="2" customWidth="1"/>
    <col min="8951" max="8951" width="47" style="2" customWidth="1"/>
    <col min="8952" max="8952" width="15.140625" style="2" customWidth="1"/>
    <col min="8953" max="8953" width="16.85546875" style="2" customWidth="1"/>
    <col min="8954" max="8954" width="16.28515625" style="2" customWidth="1"/>
    <col min="8955" max="8955" width="11.42578125" style="2" customWidth="1"/>
    <col min="8956" max="8956" width="60.5703125" style="2" customWidth="1"/>
    <col min="8957" max="9205" width="9.140625" style="2"/>
    <col min="9206" max="9206" width="27.42578125" style="2" customWidth="1"/>
    <col min="9207" max="9207" width="47" style="2" customWidth="1"/>
    <col min="9208" max="9208" width="15.140625" style="2" customWidth="1"/>
    <col min="9209" max="9209" width="16.85546875" style="2" customWidth="1"/>
    <col min="9210" max="9210" width="16.28515625" style="2" customWidth="1"/>
    <col min="9211" max="9211" width="11.42578125" style="2" customWidth="1"/>
    <col min="9212" max="9212" width="60.5703125" style="2" customWidth="1"/>
    <col min="9213" max="9461" width="9.140625" style="2"/>
    <col min="9462" max="9462" width="27.42578125" style="2" customWidth="1"/>
    <col min="9463" max="9463" width="47" style="2" customWidth="1"/>
    <col min="9464" max="9464" width="15.140625" style="2" customWidth="1"/>
    <col min="9465" max="9465" width="16.85546875" style="2" customWidth="1"/>
    <col min="9466" max="9466" width="16.28515625" style="2" customWidth="1"/>
    <col min="9467" max="9467" width="11.42578125" style="2" customWidth="1"/>
    <col min="9468" max="9468" width="60.5703125" style="2" customWidth="1"/>
    <col min="9469" max="9717" width="9.140625" style="2"/>
    <col min="9718" max="9718" width="27.42578125" style="2" customWidth="1"/>
    <col min="9719" max="9719" width="47" style="2" customWidth="1"/>
    <col min="9720" max="9720" width="15.140625" style="2" customWidth="1"/>
    <col min="9721" max="9721" width="16.85546875" style="2" customWidth="1"/>
    <col min="9722" max="9722" width="16.28515625" style="2" customWidth="1"/>
    <col min="9723" max="9723" width="11.42578125" style="2" customWidth="1"/>
    <col min="9724" max="9724" width="60.5703125" style="2" customWidth="1"/>
    <col min="9725" max="9973" width="9.140625" style="2"/>
    <col min="9974" max="9974" width="27.42578125" style="2" customWidth="1"/>
    <col min="9975" max="9975" width="47" style="2" customWidth="1"/>
    <col min="9976" max="9976" width="15.140625" style="2" customWidth="1"/>
    <col min="9977" max="9977" width="16.85546875" style="2" customWidth="1"/>
    <col min="9978" max="9978" width="16.28515625" style="2" customWidth="1"/>
    <col min="9979" max="9979" width="11.42578125" style="2" customWidth="1"/>
    <col min="9980" max="9980" width="60.5703125" style="2" customWidth="1"/>
    <col min="9981" max="10229" width="9.140625" style="2"/>
    <col min="10230" max="10230" width="27.42578125" style="2" customWidth="1"/>
    <col min="10231" max="10231" width="47" style="2" customWidth="1"/>
    <col min="10232" max="10232" width="15.140625" style="2" customWidth="1"/>
    <col min="10233" max="10233" width="16.85546875" style="2" customWidth="1"/>
    <col min="10234" max="10234" width="16.28515625" style="2" customWidth="1"/>
    <col min="10235" max="10235" width="11.42578125" style="2" customWidth="1"/>
    <col min="10236" max="10236" width="60.5703125" style="2" customWidth="1"/>
    <col min="10237" max="10485" width="9.140625" style="2"/>
    <col min="10486" max="10486" width="27.42578125" style="2" customWidth="1"/>
    <col min="10487" max="10487" width="47" style="2" customWidth="1"/>
    <col min="10488" max="10488" width="15.140625" style="2" customWidth="1"/>
    <col min="10489" max="10489" width="16.85546875" style="2" customWidth="1"/>
    <col min="10490" max="10490" width="16.28515625" style="2" customWidth="1"/>
    <col min="10491" max="10491" width="11.42578125" style="2" customWidth="1"/>
    <col min="10492" max="10492" width="60.5703125" style="2" customWidth="1"/>
    <col min="10493" max="10741" width="9.140625" style="2"/>
    <col min="10742" max="10742" width="27.42578125" style="2" customWidth="1"/>
    <col min="10743" max="10743" width="47" style="2" customWidth="1"/>
    <col min="10744" max="10744" width="15.140625" style="2" customWidth="1"/>
    <col min="10745" max="10745" width="16.85546875" style="2" customWidth="1"/>
    <col min="10746" max="10746" width="16.28515625" style="2" customWidth="1"/>
    <col min="10747" max="10747" width="11.42578125" style="2" customWidth="1"/>
    <col min="10748" max="10748" width="60.5703125" style="2" customWidth="1"/>
    <col min="10749" max="10997" width="9.140625" style="2"/>
    <col min="10998" max="10998" width="27.42578125" style="2" customWidth="1"/>
    <col min="10999" max="10999" width="47" style="2" customWidth="1"/>
    <col min="11000" max="11000" width="15.140625" style="2" customWidth="1"/>
    <col min="11001" max="11001" width="16.85546875" style="2" customWidth="1"/>
    <col min="11002" max="11002" width="16.28515625" style="2" customWidth="1"/>
    <col min="11003" max="11003" width="11.42578125" style="2" customWidth="1"/>
    <col min="11004" max="11004" width="60.5703125" style="2" customWidth="1"/>
    <col min="11005" max="11253" width="9.140625" style="2"/>
    <col min="11254" max="11254" width="27.42578125" style="2" customWidth="1"/>
    <col min="11255" max="11255" width="47" style="2" customWidth="1"/>
    <col min="11256" max="11256" width="15.140625" style="2" customWidth="1"/>
    <col min="11257" max="11257" width="16.85546875" style="2" customWidth="1"/>
    <col min="11258" max="11258" width="16.28515625" style="2" customWidth="1"/>
    <col min="11259" max="11259" width="11.42578125" style="2" customWidth="1"/>
    <col min="11260" max="11260" width="60.5703125" style="2" customWidth="1"/>
    <col min="11261" max="11509" width="9.140625" style="2"/>
    <col min="11510" max="11510" width="27.42578125" style="2" customWidth="1"/>
    <col min="11511" max="11511" width="47" style="2" customWidth="1"/>
    <col min="11512" max="11512" width="15.140625" style="2" customWidth="1"/>
    <col min="11513" max="11513" width="16.85546875" style="2" customWidth="1"/>
    <col min="11514" max="11514" width="16.28515625" style="2" customWidth="1"/>
    <col min="11515" max="11515" width="11.42578125" style="2" customWidth="1"/>
    <col min="11516" max="11516" width="60.5703125" style="2" customWidth="1"/>
    <col min="11517" max="11765" width="9.140625" style="2"/>
    <col min="11766" max="11766" width="27.42578125" style="2" customWidth="1"/>
    <col min="11767" max="11767" width="47" style="2" customWidth="1"/>
    <col min="11768" max="11768" width="15.140625" style="2" customWidth="1"/>
    <col min="11769" max="11769" width="16.85546875" style="2" customWidth="1"/>
    <col min="11770" max="11770" width="16.28515625" style="2" customWidth="1"/>
    <col min="11771" max="11771" width="11.42578125" style="2" customWidth="1"/>
    <col min="11772" max="11772" width="60.5703125" style="2" customWidth="1"/>
    <col min="11773" max="12021" width="9.140625" style="2"/>
    <col min="12022" max="12022" width="27.42578125" style="2" customWidth="1"/>
    <col min="12023" max="12023" width="47" style="2" customWidth="1"/>
    <col min="12024" max="12024" width="15.140625" style="2" customWidth="1"/>
    <col min="12025" max="12025" width="16.85546875" style="2" customWidth="1"/>
    <col min="12026" max="12026" width="16.28515625" style="2" customWidth="1"/>
    <col min="12027" max="12027" width="11.42578125" style="2" customWidth="1"/>
    <col min="12028" max="12028" width="60.5703125" style="2" customWidth="1"/>
    <col min="12029" max="12277" width="9.140625" style="2"/>
    <col min="12278" max="12278" width="27.42578125" style="2" customWidth="1"/>
    <col min="12279" max="12279" width="47" style="2" customWidth="1"/>
    <col min="12280" max="12280" width="15.140625" style="2" customWidth="1"/>
    <col min="12281" max="12281" width="16.85546875" style="2" customWidth="1"/>
    <col min="12282" max="12282" width="16.28515625" style="2" customWidth="1"/>
    <col min="12283" max="12283" width="11.42578125" style="2" customWidth="1"/>
    <col min="12284" max="12284" width="60.5703125" style="2" customWidth="1"/>
    <col min="12285" max="12533" width="9.140625" style="2"/>
    <col min="12534" max="12534" width="27.42578125" style="2" customWidth="1"/>
    <col min="12535" max="12535" width="47" style="2" customWidth="1"/>
    <col min="12536" max="12536" width="15.140625" style="2" customWidth="1"/>
    <col min="12537" max="12537" width="16.85546875" style="2" customWidth="1"/>
    <col min="12538" max="12538" width="16.28515625" style="2" customWidth="1"/>
    <col min="12539" max="12539" width="11.42578125" style="2" customWidth="1"/>
    <col min="12540" max="12540" width="60.5703125" style="2" customWidth="1"/>
    <col min="12541" max="12789" width="9.140625" style="2"/>
    <col min="12790" max="12790" width="27.42578125" style="2" customWidth="1"/>
    <col min="12791" max="12791" width="47" style="2" customWidth="1"/>
    <col min="12792" max="12792" width="15.140625" style="2" customWidth="1"/>
    <col min="12793" max="12793" width="16.85546875" style="2" customWidth="1"/>
    <col min="12794" max="12794" width="16.28515625" style="2" customWidth="1"/>
    <col min="12795" max="12795" width="11.42578125" style="2" customWidth="1"/>
    <col min="12796" max="12796" width="60.5703125" style="2" customWidth="1"/>
    <col min="12797" max="13045" width="9.140625" style="2"/>
    <col min="13046" max="13046" width="27.42578125" style="2" customWidth="1"/>
    <col min="13047" max="13047" width="47" style="2" customWidth="1"/>
    <col min="13048" max="13048" width="15.140625" style="2" customWidth="1"/>
    <col min="13049" max="13049" width="16.85546875" style="2" customWidth="1"/>
    <col min="13050" max="13050" width="16.28515625" style="2" customWidth="1"/>
    <col min="13051" max="13051" width="11.42578125" style="2" customWidth="1"/>
    <col min="13052" max="13052" width="60.5703125" style="2" customWidth="1"/>
    <col min="13053" max="13301" width="9.140625" style="2"/>
    <col min="13302" max="13302" width="27.42578125" style="2" customWidth="1"/>
    <col min="13303" max="13303" width="47" style="2" customWidth="1"/>
    <col min="13304" max="13304" width="15.140625" style="2" customWidth="1"/>
    <col min="13305" max="13305" width="16.85546875" style="2" customWidth="1"/>
    <col min="13306" max="13306" width="16.28515625" style="2" customWidth="1"/>
    <col min="13307" max="13307" width="11.42578125" style="2" customWidth="1"/>
    <col min="13308" max="13308" width="60.5703125" style="2" customWidth="1"/>
    <col min="13309" max="13557" width="9.140625" style="2"/>
    <col min="13558" max="13558" width="27.42578125" style="2" customWidth="1"/>
    <col min="13559" max="13559" width="47" style="2" customWidth="1"/>
    <col min="13560" max="13560" width="15.140625" style="2" customWidth="1"/>
    <col min="13561" max="13561" width="16.85546875" style="2" customWidth="1"/>
    <col min="13562" max="13562" width="16.28515625" style="2" customWidth="1"/>
    <col min="13563" max="13563" width="11.42578125" style="2" customWidth="1"/>
    <col min="13564" max="13564" width="60.5703125" style="2" customWidth="1"/>
    <col min="13565" max="13813" width="9.140625" style="2"/>
    <col min="13814" max="13814" width="27.42578125" style="2" customWidth="1"/>
    <col min="13815" max="13815" width="47" style="2" customWidth="1"/>
    <col min="13816" max="13816" width="15.140625" style="2" customWidth="1"/>
    <col min="13817" max="13817" width="16.85546875" style="2" customWidth="1"/>
    <col min="13818" max="13818" width="16.28515625" style="2" customWidth="1"/>
    <col min="13819" max="13819" width="11.42578125" style="2" customWidth="1"/>
    <col min="13820" max="13820" width="60.5703125" style="2" customWidth="1"/>
    <col min="13821" max="14069" width="9.140625" style="2"/>
    <col min="14070" max="14070" width="27.42578125" style="2" customWidth="1"/>
    <col min="14071" max="14071" width="47" style="2" customWidth="1"/>
    <col min="14072" max="14072" width="15.140625" style="2" customWidth="1"/>
    <col min="14073" max="14073" width="16.85546875" style="2" customWidth="1"/>
    <col min="14074" max="14074" width="16.28515625" style="2" customWidth="1"/>
    <col min="14075" max="14075" width="11.42578125" style="2" customWidth="1"/>
    <col min="14076" max="14076" width="60.5703125" style="2" customWidth="1"/>
    <col min="14077" max="14325" width="9.140625" style="2"/>
    <col min="14326" max="14326" width="27.42578125" style="2" customWidth="1"/>
    <col min="14327" max="14327" width="47" style="2" customWidth="1"/>
    <col min="14328" max="14328" width="15.140625" style="2" customWidth="1"/>
    <col min="14329" max="14329" width="16.85546875" style="2" customWidth="1"/>
    <col min="14330" max="14330" width="16.28515625" style="2" customWidth="1"/>
    <col min="14331" max="14331" width="11.42578125" style="2" customWidth="1"/>
    <col min="14332" max="14332" width="60.5703125" style="2" customWidth="1"/>
    <col min="14333" max="14581" width="9.140625" style="2"/>
    <col min="14582" max="14582" width="27.42578125" style="2" customWidth="1"/>
    <col min="14583" max="14583" width="47" style="2" customWidth="1"/>
    <col min="14584" max="14584" width="15.140625" style="2" customWidth="1"/>
    <col min="14585" max="14585" width="16.85546875" style="2" customWidth="1"/>
    <col min="14586" max="14586" width="16.28515625" style="2" customWidth="1"/>
    <col min="14587" max="14587" width="11.42578125" style="2" customWidth="1"/>
    <col min="14588" max="14588" width="60.5703125" style="2" customWidth="1"/>
    <col min="14589" max="14837" width="9.140625" style="2"/>
    <col min="14838" max="14838" width="27.42578125" style="2" customWidth="1"/>
    <col min="14839" max="14839" width="47" style="2" customWidth="1"/>
    <col min="14840" max="14840" width="15.140625" style="2" customWidth="1"/>
    <col min="14841" max="14841" width="16.85546875" style="2" customWidth="1"/>
    <col min="14842" max="14842" width="16.28515625" style="2" customWidth="1"/>
    <col min="14843" max="14843" width="11.42578125" style="2" customWidth="1"/>
    <col min="14844" max="14844" width="60.5703125" style="2" customWidth="1"/>
    <col min="14845" max="15093" width="9.140625" style="2"/>
    <col min="15094" max="15094" width="27.42578125" style="2" customWidth="1"/>
    <col min="15095" max="15095" width="47" style="2" customWidth="1"/>
    <col min="15096" max="15096" width="15.140625" style="2" customWidth="1"/>
    <col min="15097" max="15097" width="16.85546875" style="2" customWidth="1"/>
    <col min="15098" max="15098" width="16.28515625" style="2" customWidth="1"/>
    <col min="15099" max="15099" width="11.42578125" style="2" customWidth="1"/>
    <col min="15100" max="15100" width="60.5703125" style="2" customWidth="1"/>
    <col min="15101" max="15349" width="9.140625" style="2"/>
    <col min="15350" max="15350" width="27.42578125" style="2" customWidth="1"/>
    <col min="15351" max="15351" width="47" style="2" customWidth="1"/>
    <col min="15352" max="15352" width="15.140625" style="2" customWidth="1"/>
    <col min="15353" max="15353" width="16.85546875" style="2" customWidth="1"/>
    <col min="15354" max="15354" width="16.28515625" style="2" customWidth="1"/>
    <col min="15355" max="15355" width="11.42578125" style="2" customWidth="1"/>
    <col min="15356" max="15356" width="60.5703125" style="2" customWidth="1"/>
    <col min="15357" max="15605" width="9.140625" style="2"/>
    <col min="15606" max="15606" width="27.42578125" style="2" customWidth="1"/>
    <col min="15607" max="15607" width="47" style="2" customWidth="1"/>
    <col min="15608" max="15608" width="15.140625" style="2" customWidth="1"/>
    <col min="15609" max="15609" width="16.85546875" style="2" customWidth="1"/>
    <col min="15610" max="15610" width="16.28515625" style="2" customWidth="1"/>
    <col min="15611" max="15611" width="11.42578125" style="2" customWidth="1"/>
    <col min="15612" max="15612" width="60.5703125" style="2" customWidth="1"/>
    <col min="15613" max="15861" width="9.140625" style="2"/>
    <col min="15862" max="15862" width="27.42578125" style="2" customWidth="1"/>
    <col min="15863" max="15863" width="47" style="2" customWidth="1"/>
    <col min="15864" max="15864" width="15.140625" style="2" customWidth="1"/>
    <col min="15865" max="15865" width="16.85546875" style="2" customWidth="1"/>
    <col min="15866" max="15866" width="16.28515625" style="2" customWidth="1"/>
    <col min="15867" max="15867" width="11.42578125" style="2" customWidth="1"/>
    <col min="15868" max="15868" width="60.5703125" style="2" customWidth="1"/>
    <col min="15869" max="16117" width="9.140625" style="2"/>
    <col min="16118" max="16118" width="27.42578125" style="2" customWidth="1"/>
    <col min="16119" max="16119" width="47" style="2" customWidth="1"/>
    <col min="16120" max="16120" width="15.140625" style="2" customWidth="1"/>
    <col min="16121" max="16121" width="16.85546875" style="2" customWidth="1"/>
    <col min="16122" max="16122" width="16.28515625" style="2" customWidth="1"/>
    <col min="16123" max="16123" width="11.42578125" style="2" customWidth="1"/>
    <col min="16124" max="16124" width="60.5703125" style="2" customWidth="1"/>
    <col min="16125" max="16384" width="9.140625" style="2"/>
  </cols>
  <sheetData>
    <row r="1" spans="1:5" s="6" customFormat="1" ht="32.25" customHeight="1" x14ac:dyDescent="0.25">
      <c r="A1" s="72" t="s">
        <v>142</v>
      </c>
      <c r="B1" s="72"/>
      <c r="C1" s="72"/>
      <c r="D1" s="72"/>
      <c r="E1" s="72"/>
    </row>
    <row r="2" spans="1:5" s="6" customFormat="1" ht="15.75" customHeight="1" x14ac:dyDescent="0.25">
      <c r="A2" s="73" t="s">
        <v>0</v>
      </c>
      <c r="B2" s="73"/>
      <c r="C2" s="73"/>
      <c r="D2" s="73"/>
      <c r="E2" s="73"/>
    </row>
    <row r="3" spans="1:5" s="6" customFormat="1" ht="14.25" customHeight="1" x14ac:dyDescent="0.25">
      <c r="A3" s="7"/>
      <c r="B3" s="7"/>
      <c r="C3" s="8"/>
      <c r="D3" s="9" t="s">
        <v>158</v>
      </c>
      <c r="E3" s="9" t="s">
        <v>159</v>
      </c>
    </row>
    <row r="4" spans="1:5" ht="23.45" customHeight="1" x14ac:dyDescent="0.25">
      <c r="A4" s="74" t="s">
        <v>1</v>
      </c>
      <c r="B4" s="76" t="s">
        <v>2</v>
      </c>
      <c r="C4" s="78" t="s">
        <v>143</v>
      </c>
      <c r="D4" s="80" t="s">
        <v>144</v>
      </c>
      <c r="E4" s="71" t="s">
        <v>67</v>
      </c>
    </row>
    <row r="5" spans="1:5" ht="21.6" customHeight="1" x14ac:dyDescent="0.25">
      <c r="A5" s="75"/>
      <c r="B5" s="77"/>
      <c r="C5" s="79"/>
      <c r="D5" s="81"/>
      <c r="E5" s="71"/>
    </row>
    <row r="6" spans="1:5" ht="33.75" customHeight="1" x14ac:dyDescent="0.25">
      <c r="A6" s="10" t="s">
        <v>3</v>
      </c>
      <c r="B6" s="52" t="s">
        <v>4</v>
      </c>
      <c r="C6" s="12">
        <f>SUM(C7+C11+C21+C29+C40+C42+C48+C56+C57+C9)+C16</f>
        <v>4704307</v>
      </c>
      <c r="D6" s="12">
        <f>SUM(D7+D11+D21+D29+D40+D42+D48+D56+D57+D9)+D16+D28</f>
        <v>5009058</v>
      </c>
      <c r="E6" s="12">
        <f t="shared" ref="E6:E25" si="0">D6/C6*100</f>
        <v>106.47812738411841</v>
      </c>
    </row>
    <row r="7" spans="1:5" s="6" customFormat="1" ht="20.25" customHeight="1" x14ac:dyDescent="0.25">
      <c r="A7" s="10" t="s">
        <v>5</v>
      </c>
      <c r="B7" s="10" t="s">
        <v>6</v>
      </c>
      <c r="C7" s="12">
        <f>SUM(C8)</f>
        <v>3017354</v>
      </c>
      <c r="D7" s="12">
        <f>SUM(D8)</f>
        <v>3172014</v>
      </c>
      <c r="E7" s="12">
        <f t="shared" si="0"/>
        <v>105.12568296593639</v>
      </c>
    </row>
    <row r="8" spans="1:5" s="6" customFormat="1" ht="25.15" customHeight="1" x14ac:dyDescent="0.25">
      <c r="A8" s="13" t="s">
        <v>7</v>
      </c>
      <c r="B8" s="13" t="s">
        <v>8</v>
      </c>
      <c r="C8" s="1">
        <v>3017354</v>
      </c>
      <c r="D8" s="1">
        <v>3172014</v>
      </c>
      <c r="E8" s="1">
        <f t="shared" si="0"/>
        <v>105.12568296593639</v>
      </c>
    </row>
    <row r="9" spans="1:5" s="6" customFormat="1" ht="44.25" customHeight="1" x14ac:dyDescent="0.25">
      <c r="A9" s="10" t="s">
        <v>9</v>
      </c>
      <c r="B9" s="14" t="s">
        <v>10</v>
      </c>
      <c r="C9" s="12">
        <f>SUM(C10:C10)</f>
        <v>61196</v>
      </c>
      <c r="D9" s="12">
        <f>SUM(D10:D10)</f>
        <v>55645</v>
      </c>
      <c r="E9" s="12">
        <f t="shared" si="0"/>
        <v>90.929145695797104</v>
      </c>
    </row>
    <row r="10" spans="1:5" s="6" customFormat="1" ht="48" customHeight="1" x14ac:dyDescent="0.25">
      <c r="A10" s="10" t="s">
        <v>11</v>
      </c>
      <c r="B10" s="15" t="s">
        <v>12</v>
      </c>
      <c r="C10" s="1">
        <v>61196</v>
      </c>
      <c r="D10" s="1">
        <v>55645</v>
      </c>
      <c r="E10" s="1">
        <f t="shared" si="0"/>
        <v>90.929145695797104</v>
      </c>
    </row>
    <row r="11" spans="1:5" ht="27.6" customHeight="1" x14ac:dyDescent="0.25">
      <c r="A11" s="10" t="s">
        <v>13</v>
      </c>
      <c r="B11" s="16" t="s">
        <v>14</v>
      </c>
      <c r="C11" s="12">
        <f>SUM(C12:C15)</f>
        <v>520352</v>
      </c>
      <c r="D11" s="12">
        <f>SUM(D12:D15)</f>
        <v>540530</v>
      </c>
      <c r="E11" s="12">
        <f t="shared" si="0"/>
        <v>103.87775967037697</v>
      </c>
    </row>
    <row r="12" spans="1:5" ht="30" customHeight="1" x14ac:dyDescent="0.25">
      <c r="A12" s="17" t="s">
        <v>68</v>
      </c>
      <c r="B12" s="18" t="s">
        <v>15</v>
      </c>
      <c r="C12" s="1">
        <v>425000</v>
      </c>
      <c r="D12" s="1">
        <v>444000</v>
      </c>
      <c r="E12" s="1">
        <f t="shared" si="0"/>
        <v>104.47058823529412</v>
      </c>
    </row>
    <row r="13" spans="1:5" ht="28.5" customHeight="1" x14ac:dyDescent="0.25">
      <c r="A13" s="13" t="s">
        <v>16</v>
      </c>
      <c r="B13" s="19" t="s">
        <v>17</v>
      </c>
      <c r="C13" s="1">
        <v>52762</v>
      </c>
      <c r="D13" s="1">
        <v>52762</v>
      </c>
      <c r="E13" s="1">
        <f t="shared" si="0"/>
        <v>100</v>
      </c>
    </row>
    <row r="14" spans="1:5" ht="23.25" customHeight="1" x14ac:dyDescent="0.25">
      <c r="A14" s="13" t="s">
        <v>18</v>
      </c>
      <c r="B14" s="19" t="s">
        <v>19</v>
      </c>
      <c r="C14" s="1">
        <v>246</v>
      </c>
      <c r="D14" s="1">
        <v>527</v>
      </c>
      <c r="E14" s="1">
        <f t="shared" si="0"/>
        <v>214.22764227642276</v>
      </c>
    </row>
    <row r="15" spans="1:5" ht="30" x14ac:dyDescent="0.25">
      <c r="A15" s="17" t="s">
        <v>20</v>
      </c>
      <c r="B15" s="18" t="s">
        <v>21</v>
      </c>
      <c r="C15" s="1">
        <v>42344</v>
      </c>
      <c r="D15" s="1">
        <v>43241</v>
      </c>
      <c r="E15" s="1">
        <f t="shared" si="0"/>
        <v>102.11836387681844</v>
      </c>
    </row>
    <row r="16" spans="1:5" ht="24.6" customHeight="1" x14ac:dyDescent="0.25">
      <c r="A16" s="11" t="s">
        <v>80</v>
      </c>
      <c r="B16" s="20" t="s">
        <v>81</v>
      </c>
      <c r="C16" s="12">
        <f>SUM(C17+C18)</f>
        <v>672331</v>
      </c>
      <c r="D16" s="12">
        <f t="shared" ref="D16" si="1">SUM(D17+D18)</f>
        <v>827531</v>
      </c>
      <c r="E16" s="12">
        <f t="shared" si="0"/>
        <v>123.08386791624959</v>
      </c>
    </row>
    <row r="17" spans="1:5" ht="28.9" customHeight="1" x14ac:dyDescent="0.25">
      <c r="A17" s="17" t="s">
        <v>82</v>
      </c>
      <c r="B17" s="18" t="s">
        <v>83</v>
      </c>
      <c r="C17" s="1">
        <v>116802</v>
      </c>
      <c r="D17" s="1">
        <v>116802</v>
      </c>
      <c r="E17" s="1">
        <f t="shared" si="0"/>
        <v>100</v>
      </c>
    </row>
    <row r="18" spans="1:5" ht="24.6" customHeight="1" x14ac:dyDescent="0.25">
      <c r="A18" s="17" t="s">
        <v>85</v>
      </c>
      <c r="B18" s="18" t="s">
        <v>84</v>
      </c>
      <c r="C18" s="1">
        <f>SUM(C19:C20)</f>
        <v>555529</v>
      </c>
      <c r="D18" s="1">
        <f t="shared" ref="D18" si="2">SUM(D19:D20)</f>
        <v>710729</v>
      </c>
      <c r="E18" s="1">
        <f t="shared" si="0"/>
        <v>127.93733540463235</v>
      </c>
    </row>
    <row r="19" spans="1:5" ht="24" customHeight="1" x14ac:dyDescent="0.25">
      <c r="A19" s="21" t="s">
        <v>89</v>
      </c>
      <c r="B19" s="22" t="s">
        <v>86</v>
      </c>
      <c r="C19" s="1">
        <v>364800</v>
      </c>
      <c r="D19" s="1">
        <v>520000</v>
      </c>
      <c r="E19" s="1">
        <f t="shared" si="0"/>
        <v>142.54385964912282</v>
      </c>
    </row>
    <row r="20" spans="1:5" ht="24" customHeight="1" x14ac:dyDescent="0.25">
      <c r="A20" s="21" t="s">
        <v>88</v>
      </c>
      <c r="B20" s="22" t="s">
        <v>87</v>
      </c>
      <c r="C20" s="1">
        <v>190729</v>
      </c>
      <c r="D20" s="1">
        <v>190729</v>
      </c>
      <c r="E20" s="1">
        <f t="shared" si="0"/>
        <v>100</v>
      </c>
    </row>
    <row r="21" spans="1:5" ht="31.15" customHeight="1" x14ac:dyDescent="0.25">
      <c r="A21" s="10" t="s">
        <v>22</v>
      </c>
      <c r="B21" s="10" t="s">
        <v>23</v>
      </c>
      <c r="C21" s="12">
        <f>SUM(C22+C24)</f>
        <v>40014</v>
      </c>
      <c r="D21" s="12">
        <f>SUM(D22+D24+D26)</f>
        <v>40039</v>
      </c>
      <c r="E21" s="12">
        <f t="shared" si="0"/>
        <v>100.06247813265357</v>
      </c>
    </row>
    <row r="22" spans="1:5" ht="52.15" customHeight="1" x14ac:dyDescent="0.25">
      <c r="A22" s="13" t="s">
        <v>24</v>
      </c>
      <c r="B22" s="19" t="s">
        <v>25</v>
      </c>
      <c r="C22" s="1">
        <f>SUM(C23)</f>
        <v>39914</v>
      </c>
      <c r="D22" s="1">
        <f>SUM(D23)</f>
        <v>39914</v>
      </c>
      <c r="E22" s="1">
        <f t="shared" si="0"/>
        <v>100</v>
      </c>
    </row>
    <row r="23" spans="1:5" ht="81" customHeight="1" x14ac:dyDescent="0.25">
      <c r="A23" s="23" t="s">
        <v>26</v>
      </c>
      <c r="B23" s="24" t="s">
        <v>27</v>
      </c>
      <c r="C23" s="1">
        <v>39914</v>
      </c>
      <c r="D23" s="1">
        <v>39914</v>
      </c>
      <c r="E23" s="1">
        <f t="shared" si="0"/>
        <v>100</v>
      </c>
    </row>
    <row r="24" spans="1:5" ht="63.75" customHeight="1" x14ac:dyDescent="0.25">
      <c r="A24" s="13" t="s">
        <v>28</v>
      </c>
      <c r="B24" s="25" t="s">
        <v>29</v>
      </c>
      <c r="C24" s="1">
        <f>SUM(C25)</f>
        <v>100</v>
      </c>
      <c r="D24" s="1">
        <f>SUM(D25)</f>
        <v>110</v>
      </c>
      <c r="E24" s="1">
        <f t="shared" si="0"/>
        <v>110.00000000000001</v>
      </c>
    </row>
    <row r="25" spans="1:5" ht="48" customHeight="1" x14ac:dyDescent="0.25">
      <c r="A25" s="23" t="s">
        <v>30</v>
      </c>
      <c r="B25" s="26" t="s">
        <v>31</v>
      </c>
      <c r="C25" s="1">
        <v>100</v>
      </c>
      <c r="D25" s="27">
        <v>110</v>
      </c>
      <c r="E25" s="1">
        <f t="shared" si="0"/>
        <v>110.00000000000001</v>
      </c>
    </row>
    <row r="26" spans="1:5" ht="63.75" customHeight="1" x14ac:dyDescent="0.25">
      <c r="A26" s="13" t="s">
        <v>147</v>
      </c>
      <c r="B26" s="25" t="s">
        <v>149</v>
      </c>
      <c r="C26" s="1"/>
      <c r="D26" s="27">
        <f>D27</f>
        <v>15</v>
      </c>
      <c r="E26" s="1"/>
    </row>
    <row r="27" spans="1:5" ht="109.5" customHeight="1" x14ac:dyDescent="0.25">
      <c r="A27" s="23" t="s">
        <v>148</v>
      </c>
      <c r="B27" s="26" t="s">
        <v>150</v>
      </c>
      <c r="C27" s="1"/>
      <c r="D27" s="27">
        <v>15</v>
      </c>
      <c r="E27" s="1"/>
    </row>
    <row r="28" spans="1:5" ht="59.45" customHeight="1" x14ac:dyDescent="0.25">
      <c r="A28" s="10" t="s">
        <v>116</v>
      </c>
      <c r="B28" s="28" t="s">
        <v>117</v>
      </c>
      <c r="C28" s="1"/>
      <c r="D28" s="39">
        <v>26</v>
      </c>
      <c r="E28" s="1"/>
    </row>
    <row r="29" spans="1:5" ht="45.6" customHeight="1" x14ac:dyDescent="0.25">
      <c r="A29" s="10" t="s">
        <v>32</v>
      </c>
      <c r="B29" s="28" t="s">
        <v>33</v>
      </c>
      <c r="C29" s="12">
        <f>SUM(C32+C38)</f>
        <v>309769</v>
      </c>
      <c r="D29" s="12">
        <f>D30+D32+D38</f>
        <v>313469</v>
      </c>
      <c r="E29" s="12">
        <f>SUM(E32+E38)+E37</f>
        <v>289.52783300551414</v>
      </c>
    </row>
    <row r="30" spans="1:5" ht="103.5" customHeight="1" x14ac:dyDescent="0.25">
      <c r="A30" s="13" t="s">
        <v>34</v>
      </c>
      <c r="B30" s="25" t="s">
        <v>35</v>
      </c>
      <c r="C30" s="12"/>
      <c r="D30" s="1">
        <f>D31</f>
        <v>20</v>
      </c>
      <c r="E30" s="12"/>
    </row>
    <row r="31" spans="1:5" ht="87" customHeight="1" x14ac:dyDescent="0.25">
      <c r="A31" s="23" t="s">
        <v>151</v>
      </c>
      <c r="B31" s="24" t="s">
        <v>152</v>
      </c>
      <c r="C31" s="12"/>
      <c r="D31" s="1">
        <v>20</v>
      </c>
      <c r="E31" s="12"/>
    </row>
    <row r="32" spans="1:5" ht="134.25" customHeight="1" x14ac:dyDescent="0.25">
      <c r="A32" s="30" t="s">
        <v>36</v>
      </c>
      <c r="B32" s="25" t="s">
        <v>37</v>
      </c>
      <c r="C32" s="1">
        <f>SUM(C33:C37)</f>
        <v>272769</v>
      </c>
      <c r="D32" s="1">
        <f>D33+D37+D34+D35+D36</f>
        <v>266527</v>
      </c>
      <c r="E32" s="1">
        <f t="shared" ref="E32:E46" si="3">D32/C32*100</f>
        <v>97.711616789297906</v>
      </c>
    </row>
    <row r="33" spans="1:5" ht="108.75" customHeight="1" x14ac:dyDescent="0.25">
      <c r="A33" s="29" t="s">
        <v>90</v>
      </c>
      <c r="B33" s="24" t="s">
        <v>91</v>
      </c>
      <c r="C33" s="1">
        <v>223307</v>
      </c>
      <c r="D33" s="1">
        <v>223307</v>
      </c>
      <c r="E33" s="1">
        <f t="shared" si="3"/>
        <v>100</v>
      </c>
    </row>
    <row r="34" spans="1:5" ht="99.6" customHeight="1" x14ac:dyDescent="0.25">
      <c r="A34" s="44" t="s">
        <v>93</v>
      </c>
      <c r="B34" s="45" t="s">
        <v>92</v>
      </c>
      <c r="C34" s="41">
        <v>24108</v>
      </c>
      <c r="D34" s="41">
        <v>20108</v>
      </c>
      <c r="E34" s="41">
        <f t="shared" si="3"/>
        <v>83.407997345279568</v>
      </c>
    </row>
    <row r="35" spans="1:5" ht="124.5" customHeight="1" x14ac:dyDescent="0.25">
      <c r="A35" s="26" t="s">
        <v>94</v>
      </c>
      <c r="B35" s="31" t="s">
        <v>95</v>
      </c>
      <c r="C35" s="1">
        <v>1362</v>
      </c>
      <c r="D35" s="1">
        <v>400</v>
      </c>
      <c r="E35" s="1">
        <f t="shared" si="3"/>
        <v>29.368575624082233</v>
      </c>
    </row>
    <row r="36" spans="1:5" ht="66" customHeight="1" x14ac:dyDescent="0.25">
      <c r="A36" s="23" t="s">
        <v>97</v>
      </c>
      <c r="B36" s="24" t="s">
        <v>96</v>
      </c>
      <c r="C36" s="1">
        <v>23892</v>
      </c>
      <c r="D36" s="1">
        <v>22647</v>
      </c>
      <c r="E36" s="1">
        <f t="shared" si="3"/>
        <v>94.789050728277246</v>
      </c>
    </row>
    <row r="37" spans="1:5" ht="79.5" customHeight="1" x14ac:dyDescent="0.25">
      <c r="A37" s="23" t="s">
        <v>145</v>
      </c>
      <c r="B37" s="24" t="s">
        <v>146</v>
      </c>
      <c r="C37" s="1">
        <v>100</v>
      </c>
      <c r="D37" s="1">
        <v>65</v>
      </c>
      <c r="E37" s="1">
        <f t="shared" si="3"/>
        <v>65</v>
      </c>
    </row>
    <row r="38" spans="1:5" ht="120" customHeight="1" x14ac:dyDescent="0.25">
      <c r="A38" s="13" t="s">
        <v>38</v>
      </c>
      <c r="B38" s="25" t="s">
        <v>39</v>
      </c>
      <c r="C38" s="1">
        <f>SUM(C39)</f>
        <v>37000</v>
      </c>
      <c r="D38" s="1">
        <f>SUM(D39)</f>
        <v>46922</v>
      </c>
      <c r="E38" s="1">
        <f t="shared" si="3"/>
        <v>126.81621621621622</v>
      </c>
    </row>
    <row r="39" spans="1:5" ht="134.25" customHeight="1" x14ac:dyDescent="0.25">
      <c r="A39" s="24" t="s">
        <v>98</v>
      </c>
      <c r="B39" s="24" t="s">
        <v>99</v>
      </c>
      <c r="C39" s="1">
        <v>37000</v>
      </c>
      <c r="D39" s="1">
        <v>46922</v>
      </c>
      <c r="E39" s="1">
        <f t="shared" si="3"/>
        <v>126.81621621621622</v>
      </c>
    </row>
    <row r="40" spans="1:5" ht="34.15" customHeight="1" x14ac:dyDescent="0.25">
      <c r="A40" s="10" t="s">
        <v>40</v>
      </c>
      <c r="B40" s="28" t="s">
        <v>41</v>
      </c>
      <c r="C40" s="12">
        <f>SUM(C41)</f>
        <v>6090</v>
      </c>
      <c r="D40" s="12">
        <f>SUM(D41)</f>
        <v>3000</v>
      </c>
      <c r="E40" s="1">
        <f t="shared" si="3"/>
        <v>49.261083743842363</v>
      </c>
    </row>
    <row r="41" spans="1:5" ht="30" x14ac:dyDescent="0.25">
      <c r="A41" s="46" t="s">
        <v>42</v>
      </c>
      <c r="B41" s="47" t="s">
        <v>43</v>
      </c>
      <c r="C41" s="41">
        <v>6090</v>
      </c>
      <c r="D41" s="41">
        <v>3000</v>
      </c>
      <c r="E41" s="41">
        <f t="shared" si="3"/>
        <v>49.261083743842363</v>
      </c>
    </row>
    <row r="42" spans="1:5" ht="47.45" customHeight="1" x14ac:dyDescent="0.25">
      <c r="A42" s="10" t="s">
        <v>44</v>
      </c>
      <c r="B42" s="28" t="s">
        <v>45</v>
      </c>
      <c r="C42" s="12">
        <f>SUM(C45+C43)</f>
        <v>11600</v>
      </c>
      <c r="D42" s="12">
        <f>SUM(D45+D43)</f>
        <v>10500</v>
      </c>
      <c r="E42" s="1">
        <f t="shared" si="3"/>
        <v>90.517241379310349</v>
      </c>
    </row>
    <row r="43" spans="1:5" ht="24.75" customHeight="1" x14ac:dyDescent="0.25">
      <c r="A43" s="13" t="s">
        <v>73</v>
      </c>
      <c r="B43" s="19" t="s">
        <v>74</v>
      </c>
      <c r="C43" s="1">
        <f>C44</f>
        <v>1600</v>
      </c>
      <c r="D43" s="1">
        <f>D44</f>
        <v>1600</v>
      </c>
      <c r="E43" s="1">
        <f t="shared" si="3"/>
        <v>100</v>
      </c>
    </row>
    <row r="44" spans="1:5" ht="30" x14ac:dyDescent="0.25">
      <c r="A44" s="13" t="s">
        <v>100</v>
      </c>
      <c r="B44" s="26" t="s">
        <v>101</v>
      </c>
      <c r="C44" s="1">
        <v>1600</v>
      </c>
      <c r="D44" s="41">
        <v>1600</v>
      </c>
      <c r="E44" s="1">
        <f t="shared" si="3"/>
        <v>100</v>
      </c>
    </row>
    <row r="45" spans="1:5" ht="23.45" customHeight="1" x14ac:dyDescent="0.25">
      <c r="A45" s="13" t="s">
        <v>46</v>
      </c>
      <c r="B45" s="19" t="s">
        <v>47</v>
      </c>
      <c r="C45" s="1">
        <f>SUM(C46:C47)</f>
        <v>10000</v>
      </c>
      <c r="D45" s="1">
        <f t="shared" ref="D45" si="4">SUM(D46:D47)</f>
        <v>8900</v>
      </c>
      <c r="E45" s="1">
        <f t="shared" si="3"/>
        <v>89</v>
      </c>
    </row>
    <row r="46" spans="1:5" ht="45" x14ac:dyDescent="0.25">
      <c r="A46" s="26" t="s">
        <v>102</v>
      </c>
      <c r="B46" s="26" t="s">
        <v>103</v>
      </c>
      <c r="C46" s="1">
        <v>2012</v>
      </c>
      <c r="D46" s="1">
        <v>1700</v>
      </c>
      <c r="E46" s="1">
        <f t="shared" si="3"/>
        <v>84.493041749502979</v>
      </c>
    </row>
    <row r="47" spans="1:5" ht="30" x14ac:dyDescent="0.25">
      <c r="A47" s="24" t="s">
        <v>104</v>
      </c>
      <c r="B47" s="26" t="s">
        <v>105</v>
      </c>
      <c r="C47" s="1">
        <v>7988</v>
      </c>
      <c r="D47" s="41">
        <v>7200</v>
      </c>
      <c r="E47" s="1"/>
    </row>
    <row r="48" spans="1:5" ht="36.6" customHeight="1" x14ac:dyDescent="0.25">
      <c r="A48" s="10" t="s">
        <v>48</v>
      </c>
      <c r="B48" s="28" t="s">
        <v>49</v>
      </c>
      <c r="C48" s="12">
        <f>SUM(C49+C50+C53)</f>
        <v>59701</v>
      </c>
      <c r="D48" s="12">
        <f>SUM(D49+D50+D53)</f>
        <v>30804</v>
      </c>
      <c r="E48" s="12">
        <f t="shared" ref="E48:E65" si="5">D48/C48*100</f>
        <v>51.597125676286822</v>
      </c>
    </row>
    <row r="49" spans="1:5" ht="120" customHeight="1" x14ac:dyDescent="0.25">
      <c r="A49" s="32" t="s">
        <v>50</v>
      </c>
      <c r="B49" s="33" t="s">
        <v>51</v>
      </c>
      <c r="C49" s="1">
        <v>9587</v>
      </c>
      <c r="D49" s="1">
        <v>8734</v>
      </c>
      <c r="E49" s="1">
        <f t="shared" si="5"/>
        <v>91.102534682382398</v>
      </c>
    </row>
    <row r="50" spans="1:5" ht="80.25" customHeight="1" x14ac:dyDescent="0.25">
      <c r="A50" s="13" t="s">
        <v>52</v>
      </c>
      <c r="B50" s="19" t="s">
        <v>53</v>
      </c>
      <c r="C50" s="1">
        <f>SUM(C51:C52)</f>
        <v>39114</v>
      </c>
      <c r="D50" s="1">
        <f>SUM(D51:D52)</f>
        <v>9070</v>
      </c>
      <c r="E50" s="1">
        <f t="shared" si="5"/>
        <v>23.188628112696222</v>
      </c>
    </row>
    <row r="51" spans="1:5" ht="57.6" customHeight="1" x14ac:dyDescent="0.25">
      <c r="A51" s="26" t="s">
        <v>106</v>
      </c>
      <c r="B51" s="24" t="s">
        <v>107</v>
      </c>
      <c r="C51" s="1">
        <v>39114</v>
      </c>
      <c r="D51" s="41">
        <v>9000</v>
      </c>
      <c r="E51" s="1">
        <f t="shared" si="5"/>
        <v>23.00966405890474</v>
      </c>
    </row>
    <row r="52" spans="1:5" ht="78.75" customHeight="1" x14ac:dyDescent="0.25">
      <c r="A52" s="26" t="s">
        <v>109</v>
      </c>
      <c r="B52" s="26" t="s">
        <v>108</v>
      </c>
      <c r="C52" s="1">
        <v>0</v>
      </c>
      <c r="D52" s="1">
        <v>70</v>
      </c>
      <c r="E52" s="40" t="e">
        <f t="shared" si="5"/>
        <v>#DIV/0!</v>
      </c>
    </row>
    <row r="53" spans="1:5" ht="111" customHeight="1" x14ac:dyDescent="0.25">
      <c r="A53" s="19" t="s">
        <v>69</v>
      </c>
      <c r="B53" s="19" t="s">
        <v>70</v>
      </c>
      <c r="C53" s="1">
        <f>SUM(C54:C54)</f>
        <v>11000</v>
      </c>
      <c r="D53" s="1">
        <f>D54+D55</f>
        <v>13000</v>
      </c>
      <c r="E53" s="1">
        <f t="shared" si="5"/>
        <v>118.18181818181819</v>
      </c>
    </row>
    <row r="54" spans="1:5" ht="118.5" customHeight="1" x14ac:dyDescent="0.25">
      <c r="A54" s="48" t="s">
        <v>110</v>
      </c>
      <c r="B54" s="48" t="s">
        <v>111</v>
      </c>
      <c r="C54" s="41">
        <v>11000</v>
      </c>
      <c r="D54" s="41">
        <v>12932</v>
      </c>
      <c r="E54" s="41">
        <f t="shared" si="5"/>
        <v>117.56363636363636</v>
      </c>
    </row>
    <row r="55" spans="1:5" ht="105.75" customHeight="1" x14ac:dyDescent="0.25">
      <c r="A55" s="48" t="s">
        <v>156</v>
      </c>
      <c r="B55" s="48" t="s">
        <v>157</v>
      </c>
      <c r="C55" s="41"/>
      <c r="D55" s="41">
        <v>68</v>
      </c>
      <c r="E55" s="41"/>
    </row>
    <row r="56" spans="1:5" ht="25.15" customHeight="1" x14ac:dyDescent="0.25">
      <c r="A56" s="10" t="s">
        <v>54</v>
      </c>
      <c r="B56" s="28" t="s">
        <v>55</v>
      </c>
      <c r="C56" s="12">
        <v>2300</v>
      </c>
      <c r="D56" s="49">
        <v>6500</v>
      </c>
      <c r="E56" s="1">
        <f t="shared" si="5"/>
        <v>282.60869565217394</v>
      </c>
    </row>
    <row r="57" spans="1:5" ht="25.9" customHeight="1" x14ac:dyDescent="0.25">
      <c r="A57" s="10" t="s">
        <v>56</v>
      </c>
      <c r="B57" s="28" t="s">
        <v>57</v>
      </c>
      <c r="C57" s="12">
        <f>C58</f>
        <v>3600</v>
      </c>
      <c r="D57" s="12">
        <f>SUM(D58:D58)</f>
        <v>9000</v>
      </c>
      <c r="E57" s="1">
        <f t="shared" si="5"/>
        <v>250</v>
      </c>
    </row>
    <row r="58" spans="1:5" ht="28.9" customHeight="1" x14ac:dyDescent="0.25">
      <c r="A58" s="13" t="s">
        <v>58</v>
      </c>
      <c r="B58" s="19" t="s">
        <v>57</v>
      </c>
      <c r="C58" s="1">
        <v>3600</v>
      </c>
      <c r="D58" s="1">
        <v>9000</v>
      </c>
      <c r="E58" s="1">
        <f t="shared" si="5"/>
        <v>250</v>
      </c>
    </row>
    <row r="59" spans="1:5" ht="24" customHeight="1" x14ac:dyDescent="0.25">
      <c r="A59" s="10" t="s">
        <v>59</v>
      </c>
      <c r="B59" s="28" t="s">
        <v>60</v>
      </c>
      <c r="C59" s="12">
        <f>SUM(C60+C65+C66+C67)</f>
        <v>5561625.9000000004</v>
      </c>
      <c r="D59" s="12">
        <f>SUM(D61:D67)</f>
        <v>5051560</v>
      </c>
      <c r="E59" s="12">
        <f t="shared" si="5"/>
        <v>90.828834783727544</v>
      </c>
    </row>
    <row r="60" spans="1:5" ht="63.75" customHeight="1" x14ac:dyDescent="0.25">
      <c r="A60" s="10" t="s">
        <v>112</v>
      </c>
      <c r="B60" s="28" t="s">
        <v>113</v>
      </c>
      <c r="C60" s="12">
        <f>SUM(C61:C64)</f>
        <v>5561625.9000000004</v>
      </c>
      <c r="D60" s="12">
        <f t="shared" ref="D60" si="6">SUM(D61:D64)</f>
        <v>5053748.7</v>
      </c>
      <c r="E60" s="12">
        <f t="shared" si="5"/>
        <v>90.868188383544464</v>
      </c>
    </row>
    <row r="61" spans="1:5" ht="27" customHeight="1" x14ac:dyDescent="0.25">
      <c r="A61" s="13" t="s">
        <v>61</v>
      </c>
      <c r="B61" s="3" t="s">
        <v>75</v>
      </c>
      <c r="C61" s="1">
        <v>5624</v>
      </c>
      <c r="D61" s="1">
        <v>5624</v>
      </c>
      <c r="E61" s="1">
        <f t="shared" si="5"/>
        <v>100</v>
      </c>
    </row>
    <row r="62" spans="1:5" ht="22.5" customHeight="1" x14ac:dyDescent="0.25">
      <c r="A62" s="13" t="s">
        <v>62</v>
      </c>
      <c r="B62" s="3" t="s">
        <v>76</v>
      </c>
      <c r="C62" s="1">
        <v>2254618</v>
      </c>
      <c r="D62" s="41">
        <v>1855939.8</v>
      </c>
      <c r="E62" s="1">
        <f t="shared" si="5"/>
        <v>82.317261726820249</v>
      </c>
    </row>
    <row r="63" spans="1:5" ht="21" customHeight="1" x14ac:dyDescent="0.25">
      <c r="A63" s="13" t="s">
        <v>63</v>
      </c>
      <c r="B63" s="3" t="s">
        <v>77</v>
      </c>
      <c r="C63" s="1">
        <v>3298066</v>
      </c>
      <c r="D63" s="1">
        <v>3188867</v>
      </c>
      <c r="E63" s="1">
        <f t="shared" si="5"/>
        <v>96.688998946655403</v>
      </c>
    </row>
    <row r="64" spans="1:5" ht="21.75" customHeight="1" x14ac:dyDescent="0.25">
      <c r="A64" s="13" t="s">
        <v>64</v>
      </c>
      <c r="B64" s="3" t="s">
        <v>65</v>
      </c>
      <c r="C64" s="1">
        <v>3317.9</v>
      </c>
      <c r="D64" s="41">
        <v>3317.9</v>
      </c>
      <c r="E64" s="1">
        <f t="shared" si="5"/>
        <v>100</v>
      </c>
    </row>
    <row r="65" spans="1:5" ht="24" customHeight="1" x14ac:dyDescent="0.25">
      <c r="A65" s="13" t="s">
        <v>114</v>
      </c>
      <c r="B65" s="4" t="s">
        <v>115</v>
      </c>
      <c r="C65" s="1">
        <v>0</v>
      </c>
      <c r="D65" s="1">
        <v>4467.8</v>
      </c>
      <c r="E65" s="40" t="e">
        <f t="shared" si="5"/>
        <v>#DIV/0!</v>
      </c>
    </row>
    <row r="66" spans="1:5" ht="46.5" customHeight="1" x14ac:dyDescent="0.25">
      <c r="A66" s="13" t="s">
        <v>71</v>
      </c>
      <c r="B66" s="4" t="s">
        <v>78</v>
      </c>
      <c r="C66" s="34">
        <v>0</v>
      </c>
      <c r="D66" s="34">
        <v>801.7</v>
      </c>
      <c r="E66" s="1"/>
    </row>
    <row r="67" spans="1:5" ht="35.25" customHeight="1" x14ac:dyDescent="0.25">
      <c r="A67" s="13" t="s">
        <v>72</v>
      </c>
      <c r="B67" s="5" t="s">
        <v>79</v>
      </c>
      <c r="C67" s="34">
        <v>0</v>
      </c>
      <c r="D67" s="1">
        <v>-7458.2</v>
      </c>
      <c r="E67" s="1"/>
    </row>
    <row r="68" spans="1:5" ht="26.25" customHeight="1" x14ac:dyDescent="0.25">
      <c r="A68" s="70" t="s">
        <v>66</v>
      </c>
      <c r="B68" s="70"/>
      <c r="C68" s="12">
        <f>SUM(C6+C59)</f>
        <v>10265932.9</v>
      </c>
      <c r="D68" s="12">
        <f>SUM(D6+D59)</f>
        <v>10060618</v>
      </c>
      <c r="E68" s="12">
        <f>D68/C68*100</f>
        <v>98.000036606512396</v>
      </c>
    </row>
    <row r="69" spans="1:5" ht="27.75" customHeight="1" x14ac:dyDescent="0.25">
      <c r="A69" s="69" t="s">
        <v>140</v>
      </c>
      <c r="B69" s="69"/>
      <c r="C69" s="69"/>
      <c r="D69" s="69"/>
      <c r="E69" s="69"/>
    </row>
    <row r="70" spans="1:5" ht="11.25" customHeight="1" x14ac:dyDescent="0.25">
      <c r="A70" s="38"/>
      <c r="B70" s="38"/>
      <c r="C70" s="37"/>
      <c r="D70" s="67" t="s">
        <v>141</v>
      </c>
      <c r="E70" s="67"/>
    </row>
    <row r="71" spans="1:5" ht="36.75" customHeight="1" x14ac:dyDescent="0.25">
      <c r="A71" s="68" t="s">
        <v>118</v>
      </c>
      <c r="B71" s="68"/>
      <c r="C71" s="68" t="s">
        <v>143</v>
      </c>
      <c r="D71" s="68" t="s">
        <v>153</v>
      </c>
      <c r="E71" s="68" t="s">
        <v>67</v>
      </c>
    </row>
    <row r="72" spans="1:5" x14ac:dyDescent="0.25">
      <c r="A72" s="68"/>
      <c r="B72" s="68"/>
      <c r="C72" s="68"/>
      <c r="D72" s="68"/>
      <c r="E72" s="68"/>
    </row>
    <row r="73" spans="1:5" ht="25.5" customHeight="1" x14ac:dyDescent="0.25">
      <c r="A73" s="64" t="s">
        <v>119</v>
      </c>
      <c r="B73" s="64"/>
      <c r="C73" s="42">
        <v>11800</v>
      </c>
      <c r="D73" s="43">
        <v>11800</v>
      </c>
      <c r="E73" s="59">
        <f>D73/C73*100</f>
        <v>100</v>
      </c>
    </row>
    <row r="74" spans="1:5" ht="26.25" customHeight="1" x14ac:dyDescent="0.25">
      <c r="A74" s="64" t="s">
        <v>120</v>
      </c>
      <c r="B74" s="64"/>
      <c r="C74" s="42">
        <v>560375.1</v>
      </c>
      <c r="D74" s="43">
        <v>555668.9</v>
      </c>
      <c r="E74" s="59">
        <f t="shared" ref="E74:E96" si="7">D74/C74*100</f>
        <v>99.160169679202383</v>
      </c>
    </row>
    <row r="75" spans="1:5" ht="24" customHeight="1" x14ac:dyDescent="0.25">
      <c r="A75" s="64" t="s">
        <v>121</v>
      </c>
      <c r="B75" s="64"/>
      <c r="C75" s="50">
        <v>4595762.5999999996</v>
      </c>
      <c r="D75" s="43">
        <v>4577379.5</v>
      </c>
      <c r="E75" s="60">
        <f t="shared" si="7"/>
        <v>99.599998920744952</v>
      </c>
    </row>
    <row r="76" spans="1:5" ht="25.5" customHeight="1" x14ac:dyDescent="0.25">
      <c r="A76" s="64" t="s">
        <v>122</v>
      </c>
      <c r="B76" s="64"/>
      <c r="C76" s="50">
        <v>115862.5</v>
      </c>
      <c r="D76" s="43">
        <v>105030.6</v>
      </c>
      <c r="E76" s="59">
        <f t="shared" si="7"/>
        <v>90.651073470708823</v>
      </c>
    </row>
    <row r="77" spans="1:5" ht="19.5" customHeight="1" x14ac:dyDescent="0.25">
      <c r="A77" s="64" t="s">
        <v>123</v>
      </c>
      <c r="B77" s="64"/>
      <c r="C77" s="50">
        <v>384665.9</v>
      </c>
      <c r="D77" s="42">
        <v>384471.9</v>
      </c>
      <c r="E77" s="59">
        <f t="shared" si="7"/>
        <v>99.949566623919623</v>
      </c>
    </row>
    <row r="78" spans="1:5" ht="23.25" customHeight="1" x14ac:dyDescent="0.25">
      <c r="A78" s="64" t="s">
        <v>124</v>
      </c>
      <c r="B78" s="64"/>
      <c r="C78" s="50">
        <v>12000</v>
      </c>
      <c r="D78" s="43">
        <v>6105.7</v>
      </c>
      <c r="E78" s="59">
        <f t="shared" si="7"/>
        <v>50.880833333333328</v>
      </c>
    </row>
    <row r="79" spans="1:5" ht="29.25" customHeight="1" x14ac:dyDescent="0.25">
      <c r="A79" s="64" t="s">
        <v>125</v>
      </c>
      <c r="B79" s="64"/>
      <c r="C79" s="50">
        <v>11393.3</v>
      </c>
      <c r="D79" s="43">
        <v>10190.9</v>
      </c>
      <c r="E79" s="59">
        <f t="shared" si="7"/>
        <v>89.446429041629727</v>
      </c>
    </row>
    <row r="80" spans="1:5" ht="38.25" customHeight="1" x14ac:dyDescent="0.25">
      <c r="A80" s="64" t="s">
        <v>154</v>
      </c>
      <c r="B80" s="64"/>
      <c r="C80" s="50">
        <v>141221.9</v>
      </c>
      <c r="D80" s="43">
        <v>136799.79999999999</v>
      </c>
      <c r="E80" s="59">
        <f t="shared" si="7"/>
        <v>96.868686797161061</v>
      </c>
    </row>
    <row r="81" spans="1:5" ht="24.75" customHeight="1" x14ac:dyDescent="0.25">
      <c r="A81" s="64" t="s">
        <v>155</v>
      </c>
      <c r="B81" s="64"/>
      <c r="C81" s="50">
        <v>88866.1</v>
      </c>
      <c r="D81" s="43">
        <v>80759.8</v>
      </c>
      <c r="E81" s="59">
        <f t="shared" si="7"/>
        <v>90.878073866187435</v>
      </c>
    </row>
    <row r="82" spans="1:5" ht="33.75" customHeight="1" x14ac:dyDescent="0.25">
      <c r="A82" s="64" t="s">
        <v>126</v>
      </c>
      <c r="B82" s="64"/>
      <c r="C82" s="50">
        <v>877111</v>
      </c>
      <c r="D82" s="51">
        <v>719837.2</v>
      </c>
      <c r="E82" s="59">
        <f t="shared" si="7"/>
        <v>82.069110979112097</v>
      </c>
    </row>
    <row r="83" spans="1:5" ht="22.5" customHeight="1" x14ac:dyDescent="0.25">
      <c r="A83" s="64" t="s">
        <v>127</v>
      </c>
      <c r="B83" s="64"/>
      <c r="C83" s="50">
        <v>583</v>
      </c>
      <c r="D83" s="42">
        <v>293.5</v>
      </c>
      <c r="E83" s="59">
        <f t="shared" si="7"/>
        <v>50.343053173241849</v>
      </c>
    </row>
    <row r="84" spans="1:5" ht="32.25" customHeight="1" x14ac:dyDescent="0.25">
      <c r="A84" s="64" t="s">
        <v>128</v>
      </c>
      <c r="B84" s="64"/>
      <c r="C84" s="50">
        <v>998657.9</v>
      </c>
      <c r="D84" s="43">
        <v>997301.3</v>
      </c>
      <c r="E84" s="59">
        <f t="shared" si="7"/>
        <v>99.864157686030424</v>
      </c>
    </row>
    <row r="85" spans="1:5" ht="47.25" customHeight="1" x14ac:dyDescent="0.25">
      <c r="A85" s="64" t="s">
        <v>129</v>
      </c>
      <c r="B85" s="64"/>
      <c r="C85" s="50">
        <v>63376</v>
      </c>
      <c r="D85" s="43">
        <v>60902.6</v>
      </c>
      <c r="E85" s="59">
        <f t="shared" si="7"/>
        <v>96.097260792729116</v>
      </c>
    </row>
    <row r="86" spans="1:5" ht="35.25" customHeight="1" x14ac:dyDescent="0.25">
      <c r="A86" s="64" t="s">
        <v>130</v>
      </c>
      <c r="B86" s="64"/>
      <c r="C86" s="50">
        <v>427383.1</v>
      </c>
      <c r="D86" s="51">
        <v>283592.5</v>
      </c>
      <c r="E86" s="59">
        <f t="shared" si="7"/>
        <v>66.355571851109701</v>
      </c>
    </row>
    <row r="87" spans="1:5" ht="24" customHeight="1" x14ac:dyDescent="0.25">
      <c r="A87" s="64" t="s">
        <v>131</v>
      </c>
      <c r="B87" s="64"/>
      <c r="C87" s="50">
        <v>152258.9</v>
      </c>
      <c r="D87" s="43">
        <v>139940.70000000001</v>
      </c>
      <c r="E87" s="59">
        <f t="shared" si="7"/>
        <v>91.909701173461784</v>
      </c>
    </row>
    <row r="88" spans="1:5" ht="22.5" customHeight="1" x14ac:dyDescent="0.25">
      <c r="A88" s="64" t="s">
        <v>132</v>
      </c>
      <c r="B88" s="64"/>
      <c r="C88" s="50">
        <v>2845</v>
      </c>
      <c r="D88" s="43">
        <v>2845</v>
      </c>
      <c r="E88" s="59">
        <f t="shared" si="7"/>
        <v>100</v>
      </c>
    </row>
    <row r="89" spans="1:5" ht="33" customHeight="1" x14ac:dyDescent="0.25">
      <c r="A89" s="64" t="s">
        <v>133</v>
      </c>
      <c r="B89" s="64"/>
      <c r="C89" s="50">
        <v>349968.3</v>
      </c>
      <c r="D89" s="43">
        <v>314286.5</v>
      </c>
      <c r="E89" s="59">
        <f t="shared" si="7"/>
        <v>89.804276558762609</v>
      </c>
    </row>
    <row r="90" spans="1:5" ht="32.25" customHeight="1" x14ac:dyDescent="0.25">
      <c r="A90" s="64" t="s">
        <v>134</v>
      </c>
      <c r="B90" s="64"/>
      <c r="C90" s="50">
        <v>1685505.7</v>
      </c>
      <c r="D90" s="51">
        <v>1384582.9</v>
      </c>
      <c r="E90" s="59">
        <f t="shared" si="7"/>
        <v>82.146438306319581</v>
      </c>
    </row>
    <row r="91" spans="1:5" ht="33" customHeight="1" x14ac:dyDescent="0.25">
      <c r="A91" s="64" t="s">
        <v>135</v>
      </c>
      <c r="B91" s="64"/>
      <c r="C91" s="50">
        <v>136529.70000000001</v>
      </c>
      <c r="D91" s="51">
        <v>123496.3</v>
      </c>
      <c r="E91" s="59">
        <f t="shared" si="7"/>
        <v>90.45379869727978</v>
      </c>
    </row>
    <row r="92" spans="1:5" ht="27" customHeight="1" x14ac:dyDescent="0.25">
      <c r="A92" s="63" t="s">
        <v>136</v>
      </c>
      <c r="B92" s="63"/>
      <c r="C92" s="53">
        <f>SUM(C73:C91)</f>
        <v>10616165.999999998</v>
      </c>
      <c r="D92" s="54">
        <f t="shared" ref="D92" si="8">SUM(D73:D91)</f>
        <v>9895285.6000000015</v>
      </c>
      <c r="E92" s="61">
        <f t="shared" si="7"/>
        <v>93.209597513829408</v>
      </c>
    </row>
    <row r="93" spans="1:5" ht="35.25" customHeight="1" x14ac:dyDescent="0.25">
      <c r="A93" s="64" t="s">
        <v>137</v>
      </c>
      <c r="B93" s="64"/>
      <c r="C93" s="50">
        <v>39641.300000000003</v>
      </c>
      <c r="D93" s="43">
        <v>39307.300000000003</v>
      </c>
      <c r="E93" s="59">
        <f t="shared" si="7"/>
        <v>99.157444382500074</v>
      </c>
    </row>
    <row r="94" spans="1:5" x14ac:dyDescent="0.25">
      <c r="A94" s="64" t="s">
        <v>138</v>
      </c>
      <c r="B94" s="64"/>
      <c r="C94" s="50">
        <v>13713.7</v>
      </c>
      <c r="D94" s="51">
        <v>12534</v>
      </c>
      <c r="E94" s="59">
        <f t="shared" si="7"/>
        <v>91.397653441449052</v>
      </c>
    </row>
    <row r="95" spans="1:5" ht="28.5" customHeight="1" x14ac:dyDescent="0.25">
      <c r="A95" s="65" t="s">
        <v>139</v>
      </c>
      <c r="B95" s="65"/>
      <c r="C95" s="55">
        <f>SUM(C93:C94)</f>
        <v>53355</v>
      </c>
      <c r="D95" s="55">
        <f t="shared" ref="D95" si="9">SUM(D93:D94)</f>
        <v>51841.3</v>
      </c>
      <c r="E95" s="61">
        <f t="shared" si="7"/>
        <v>97.162965045450292</v>
      </c>
    </row>
    <row r="96" spans="1:5" ht="29.25" customHeight="1" x14ac:dyDescent="0.25">
      <c r="A96" s="66" t="s">
        <v>160</v>
      </c>
      <c r="B96" s="66"/>
      <c r="C96" s="62">
        <f>C92+C95</f>
        <v>10669520.999999998</v>
      </c>
      <c r="D96" s="62">
        <f t="shared" ref="D96" si="10">D92+D95</f>
        <v>9947126.9000000022</v>
      </c>
      <c r="E96" s="61">
        <f t="shared" si="7"/>
        <v>93.229367091549889</v>
      </c>
    </row>
    <row r="97" spans="1:5" x14ac:dyDescent="0.25">
      <c r="A97" s="56"/>
      <c r="B97" s="57"/>
      <c r="C97" s="58"/>
      <c r="D97" s="56"/>
      <c r="E97" s="58"/>
    </row>
    <row r="98" spans="1:5" x14ac:dyDescent="0.25">
      <c r="A98" s="56"/>
      <c r="B98" s="57"/>
      <c r="C98" s="58"/>
      <c r="D98" s="56"/>
      <c r="E98" s="58"/>
    </row>
    <row r="99" spans="1:5" x14ac:dyDescent="0.25">
      <c r="A99" s="56"/>
      <c r="B99" s="57"/>
      <c r="C99" s="58"/>
      <c r="D99" s="56"/>
      <c r="E99" s="58"/>
    </row>
    <row r="100" spans="1:5" x14ac:dyDescent="0.25">
      <c r="A100" s="56"/>
      <c r="B100" s="57"/>
      <c r="C100" s="58"/>
      <c r="D100" s="56"/>
      <c r="E100" s="58"/>
    </row>
    <row r="101" spans="1:5" x14ac:dyDescent="0.25">
      <c r="A101" s="56"/>
      <c r="B101" s="57"/>
      <c r="C101" s="58"/>
      <c r="D101" s="56"/>
      <c r="E101" s="58"/>
    </row>
    <row r="102" spans="1:5" x14ac:dyDescent="0.25">
      <c r="A102" s="56"/>
      <c r="B102" s="57"/>
      <c r="C102" s="58"/>
      <c r="D102" s="56"/>
      <c r="E102" s="58"/>
    </row>
    <row r="103" spans="1:5" x14ac:dyDescent="0.25">
      <c r="A103" s="56"/>
      <c r="B103" s="57"/>
      <c r="C103" s="58"/>
      <c r="D103" s="56"/>
      <c r="E103" s="58"/>
    </row>
    <row r="104" spans="1:5" x14ac:dyDescent="0.25">
      <c r="A104" s="56"/>
      <c r="B104" s="57"/>
      <c r="C104" s="58"/>
      <c r="D104" s="56"/>
      <c r="E104" s="58"/>
    </row>
    <row r="105" spans="1:5" x14ac:dyDescent="0.25">
      <c r="A105" s="56"/>
      <c r="B105" s="57"/>
      <c r="C105" s="58"/>
      <c r="D105" s="56"/>
      <c r="E105" s="58"/>
    </row>
    <row r="106" spans="1:5" x14ac:dyDescent="0.25">
      <c r="A106" s="56"/>
      <c r="B106" s="57"/>
      <c r="C106" s="58"/>
      <c r="D106" s="56"/>
      <c r="E106" s="58"/>
    </row>
    <row r="107" spans="1:5" x14ac:dyDescent="0.25">
      <c r="A107" s="56"/>
      <c r="B107" s="57"/>
      <c r="C107" s="58"/>
      <c r="D107" s="56"/>
      <c r="E107" s="58"/>
    </row>
    <row r="108" spans="1:5" x14ac:dyDescent="0.25">
      <c r="A108" s="56"/>
      <c r="B108" s="57"/>
      <c r="C108" s="58"/>
      <c r="D108" s="56"/>
      <c r="E108" s="58"/>
    </row>
    <row r="109" spans="1:5" x14ac:dyDescent="0.25">
      <c r="A109" s="56"/>
      <c r="B109" s="57"/>
      <c r="C109" s="58"/>
      <c r="D109" s="56"/>
      <c r="E109" s="58"/>
    </row>
    <row r="110" spans="1:5" x14ac:dyDescent="0.25">
      <c r="A110" s="56"/>
      <c r="B110" s="57"/>
      <c r="C110" s="58"/>
      <c r="D110" s="56"/>
      <c r="E110" s="58"/>
    </row>
    <row r="111" spans="1:5" x14ac:dyDescent="0.25">
      <c r="A111" s="56"/>
      <c r="B111" s="57"/>
      <c r="C111" s="58"/>
      <c r="D111" s="56"/>
      <c r="E111" s="58"/>
    </row>
    <row r="112" spans="1:5" x14ac:dyDescent="0.25">
      <c r="A112" s="56"/>
      <c r="B112" s="57"/>
      <c r="C112" s="58"/>
      <c r="D112" s="56"/>
      <c r="E112" s="58"/>
    </row>
    <row r="113" spans="1:5" x14ac:dyDescent="0.25">
      <c r="A113" s="56"/>
      <c r="B113" s="57"/>
      <c r="C113" s="58"/>
      <c r="D113" s="56"/>
      <c r="E113" s="58"/>
    </row>
    <row r="114" spans="1:5" x14ac:dyDescent="0.25">
      <c r="A114" s="56"/>
      <c r="B114" s="57"/>
      <c r="C114" s="58"/>
      <c r="D114" s="56"/>
      <c r="E114" s="58"/>
    </row>
    <row r="115" spans="1:5" x14ac:dyDescent="0.25">
      <c r="A115" s="56"/>
      <c r="B115" s="57"/>
      <c r="C115" s="58"/>
      <c r="D115" s="56"/>
      <c r="E115" s="58"/>
    </row>
    <row r="116" spans="1:5" x14ac:dyDescent="0.25">
      <c r="A116" s="56"/>
      <c r="B116" s="57"/>
      <c r="C116" s="58"/>
      <c r="D116" s="56"/>
      <c r="E116" s="58"/>
    </row>
    <row r="117" spans="1:5" x14ac:dyDescent="0.25">
      <c r="A117" s="56"/>
      <c r="B117" s="57"/>
      <c r="C117" s="58"/>
      <c r="D117" s="56"/>
      <c r="E117" s="58"/>
    </row>
    <row r="118" spans="1:5" x14ac:dyDescent="0.25">
      <c r="A118" s="56"/>
      <c r="B118" s="57"/>
      <c r="C118" s="58"/>
      <c r="D118" s="56"/>
      <c r="E118" s="58"/>
    </row>
    <row r="119" spans="1:5" x14ac:dyDescent="0.25">
      <c r="A119" s="56"/>
      <c r="B119" s="57"/>
      <c r="C119" s="58"/>
      <c r="D119" s="56"/>
      <c r="E119" s="58"/>
    </row>
    <row r="120" spans="1:5" x14ac:dyDescent="0.25">
      <c r="A120" s="56"/>
      <c r="B120" s="57"/>
      <c r="C120" s="58"/>
      <c r="D120" s="56"/>
      <c r="E120" s="58"/>
    </row>
    <row r="121" spans="1:5" x14ac:dyDescent="0.25">
      <c r="A121" s="56"/>
      <c r="B121" s="57"/>
      <c r="C121" s="58"/>
      <c r="D121" s="56"/>
      <c r="E121" s="58"/>
    </row>
    <row r="122" spans="1:5" x14ac:dyDescent="0.25">
      <c r="A122" s="56"/>
      <c r="B122" s="57"/>
      <c r="C122" s="58"/>
      <c r="D122" s="56"/>
      <c r="E122" s="58"/>
    </row>
    <row r="123" spans="1:5" x14ac:dyDescent="0.25">
      <c r="A123" s="56"/>
      <c r="B123" s="57"/>
      <c r="C123" s="58"/>
      <c r="D123" s="56"/>
      <c r="E123" s="58"/>
    </row>
    <row r="124" spans="1:5" x14ac:dyDescent="0.25">
      <c r="A124" s="56"/>
      <c r="B124" s="57"/>
      <c r="C124" s="58"/>
      <c r="D124" s="56"/>
      <c r="E124" s="58"/>
    </row>
    <row r="125" spans="1:5" x14ac:dyDescent="0.25">
      <c r="A125" s="56"/>
      <c r="B125" s="57"/>
      <c r="C125" s="58"/>
      <c r="D125" s="56"/>
      <c r="E125" s="58"/>
    </row>
    <row r="126" spans="1:5" x14ac:dyDescent="0.25">
      <c r="A126" s="56"/>
      <c r="B126" s="57"/>
      <c r="C126" s="58"/>
      <c r="D126" s="56"/>
      <c r="E126" s="58"/>
    </row>
    <row r="127" spans="1:5" x14ac:dyDescent="0.25">
      <c r="A127" s="56"/>
      <c r="B127" s="57"/>
      <c r="C127" s="58"/>
      <c r="D127" s="56"/>
      <c r="E127" s="58"/>
    </row>
    <row r="128" spans="1:5" x14ac:dyDescent="0.25">
      <c r="A128" s="56"/>
      <c r="B128" s="57"/>
      <c r="C128" s="58"/>
      <c r="D128" s="56"/>
      <c r="E128" s="58"/>
    </row>
    <row r="129" spans="1:5" x14ac:dyDescent="0.25">
      <c r="A129" s="56"/>
      <c r="B129" s="57"/>
      <c r="C129" s="58"/>
      <c r="D129" s="56"/>
      <c r="E129" s="58"/>
    </row>
    <row r="130" spans="1:5" x14ac:dyDescent="0.25">
      <c r="A130" s="56"/>
      <c r="B130" s="57"/>
      <c r="C130" s="58"/>
      <c r="D130" s="56"/>
      <c r="E130" s="58"/>
    </row>
    <row r="131" spans="1:5" x14ac:dyDescent="0.25">
      <c r="A131" s="56"/>
      <c r="B131" s="57"/>
      <c r="C131" s="58"/>
      <c r="D131" s="56"/>
      <c r="E131" s="58"/>
    </row>
    <row r="132" spans="1:5" x14ac:dyDescent="0.25">
      <c r="A132" s="56"/>
      <c r="B132" s="57"/>
      <c r="C132" s="58"/>
      <c r="D132" s="56"/>
      <c r="E132" s="58"/>
    </row>
    <row r="133" spans="1:5" x14ac:dyDescent="0.25">
      <c r="A133" s="56"/>
      <c r="B133" s="57"/>
      <c r="C133" s="58"/>
      <c r="D133" s="56"/>
      <c r="E133" s="58"/>
    </row>
    <row r="134" spans="1:5" x14ac:dyDescent="0.25">
      <c r="A134" s="56"/>
      <c r="B134" s="57"/>
      <c r="C134" s="58"/>
      <c r="D134" s="56"/>
      <c r="E134" s="58"/>
    </row>
    <row r="135" spans="1:5" x14ac:dyDescent="0.25">
      <c r="A135" s="56"/>
      <c r="B135" s="57"/>
      <c r="C135" s="58"/>
      <c r="D135" s="56"/>
      <c r="E135" s="58"/>
    </row>
    <row r="136" spans="1:5" x14ac:dyDescent="0.25">
      <c r="A136" s="56"/>
      <c r="B136" s="57"/>
      <c r="C136" s="58"/>
      <c r="D136" s="56"/>
      <c r="E136" s="58"/>
    </row>
    <row r="137" spans="1:5" x14ac:dyDescent="0.25">
      <c r="A137" s="56"/>
      <c r="B137" s="57"/>
      <c r="C137" s="58"/>
      <c r="D137" s="56"/>
      <c r="E137" s="58"/>
    </row>
    <row r="138" spans="1:5" x14ac:dyDescent="0.25">
      <c r="A138" s="56"/>
      <c r="B138" s="57"/>
      <c r="C138" s="58"/>
      <c r="D138" s="56"/>
      <c r="E138" s="58"/>
    </row>
    <row r="139" spans="1:5" x14ac:dyDescent="0.25">
      <c r="A139" s="56"/>
      <c r="B139" s="57"/>
      <c r="C139" s="58"/>
      <c r="D139" s="56"/>
      <c r="E139" s="58"/>
    </row>
    <row r="140" spans="1:5" x14ac:dyDescent="0.25">
      <c r="A140" s="56"/>
      <c r="B140" s="57"/>
      <c r="C140" s="58"/>
      <c r="D140" s="56"/>
      <c r="E140" s="58"/>
    </row>
    <row r="141" spans="1:5" x14ac:dyDescent="0.25">
      <c r="A141" s="56"/>
      <c r="B141" s="57"/>
      <c r="C141" s="58"/>
      <c r="D141" s="56"/>
      <c r="E141" s="58"/>
    </row>
    <row r="142" spans="1:5" x14ac:dyDescent="0.25">
      <c r="A142" s="56"/>
      <c r="B142" s="57"/>
      <c r="C142" s="58"/>
      <c r="D142" s="56"/>
      <c r="E142" s="58"/>
    </row>
    <row r="143" spans="1:5" x14ac:dyDescent="0.25">
      <c r="A143" s="56"/>
      <c r="B143" s="57"/>
      <c r="C143" s="58"/>
      <c r="D143" s="56"/>
      <c r="E143" s="58"/>
    </row>
    <row r="144" spans="1:5" x14ac:dyDescent="0.25">
      <c r="A144" s="56"/>
      <c r="B144" s="57"/>
      <c r="C144" s="58"/>
      <c r="D144" s="56"/>
      <c r="E144" s="58"/>
    </row>
    <row r="145" spans="1:5" x14ac:dyDescent="0.25">
      <c r="A145" s="56"/>
      <c r="B145" s="57"/>
      <c r="C145" s="58"/>
      <c r="D145" s="56"/>
      <c r="E145" s="58"/>
    </row>
    <row r="146" spans="1:5" x14ac:dyDescent="0.25">
      <c r="A146" s="56"/>
      <c r="B146" s="57"/>
      <c r="C146" s="58"/>
      <c r="D146" s="56"/>
      <c r="E146" s="58"/>
    </row>
    <row r="147" spans="1:5" x14ac:dyDescent="0.25">
      <c r="A147" s="56"/>
      <c r="B147" s="57"/>
      <c r="C147" s="58"/>
      <c r="D147" s="56"/>
      <c r="E147" s="58"/>
    </row>
    <row r="148" spans="1:5" x14ac:dyDescent="0.25">
      <c r="A148" s="56"/>
      <c r="B148" s="57"/>
      <c r="C148" s="58"/>
      <c r="D148" s="56"/>
      <c r="E148" s="58"/>
    </row>
    <row r="149" spans="1:5" x14ac:dyDescent="0.25">
      <c r="A149" s="56"/>
      <c r="B149" s="57"/>
      <c r="C149" s="58"/>
      <c r="D149" s="56"/>
      <c r="E149" s="58"/>
    </row>
    <row r="150" spans="1:5" x14ac:dyDescent="0.25">
      <c r="A150" s="56"/>
      <c r="B150" s="57"/>
      <c r="C150" s="58"/>
      <c r="D150" s="56"/>
      <c r="E150" s="58"/>
    </row>
    <row r="151" spans="1:5" x14ac:dyDescent="0.25">
      <c r="A151" s="56"/>
      <c r="B151" s="57"/>
      <c r="C151" s="58"/>
      <c r="D151" s="56"/>
      <c r="E151" s="58"/>
    </row>
    <row r="152" spans="1:5" x14ac:dyDescent="0.25">
      <c r="A152" s="56"/>
      <c r="B152" s="57"/>
      <c r="C152" s="58"/>
      <c r="D152" s="56"/>
      <c r="E152" s="58"/>
    </row>
    <row r="153" spans="1:5" x14ac:dyDescent="0.25">
      <c r="A153" s="56"/>
      <c r="B153" s="57"/>
      <c r="C153" s="58"/>
      <c r="D153" s="56"/>
      <c r="E153" s="58"/>
    </row>
    <row r="154" spans="1:5" x14ac:dyDescent="0.25">
      <c r="A154" s="56"/>
      <c r="B154" s="57"/>
      <c r="C154" s="58"/>
      <c r="D154" s="56"/>
      <c r="E154" s="58"/>
    </row>
    <row r="155" spans="1:5" x14ac:dyDescent="0.25">
      <c r="A155" s="56"/>
      <c r="B155" s="57"/>
      <c r="C155" s="58"/>
      <c r="D155" s="56"/>
      <c r="E155" s="58"/>
    </row>
    <row r="156" spans="1:5" x14ac:dyDescent="0.25">
      <c r="A156" s="56"/>
      <c r="B156" s="57"/>
      <c r="C156" s="58"/>
      <c r="D156" s="56"/>
      <c r="E156" s="58"/>
    </row>
    <row r="157" spans="1:5" x14ac:dyDescent="0.25">
      <c r="A157" s="56"/>
      <c r="B157" s="57"/>
      <c r="C157" s="58"/>
      <c r="D157" s="56"/>
      <c r="E157" s="58"/>
    </row>
    <row r="158" spans="1:5" x14ac:dyDescent="0.25">
      <c r="A158" s="56"/>
      <c r="B158" s="57"/>
      <c r="C158" s="58"/>
      <c r="D158" s="56"/>
      <c r="E158" s="58"/>
    </row>
    <row r="159" spans="1:5" x14ac:dyDescent="0.25">
      <c r="A159" s="56"/>
      <c r="B159" s="57"/>
      <c r="C159" s="58"/>
      <c r="D159" s="56"/>
      <c r="E159" s="58"/>
    </row>
    <row r="160" spans="1:5" x14ac:dyDescent="0.25">
      <c r="A160" s="56"/>
      <c r="B160" s="57"/>
      <c r="C160" s="58"/>
      <c r="D160" s="56"/>
      <c r="E160" s="58"/>
    </row>
    <row r="161" spans="1:5" x14ac:dyDescent="0.25">
      <c r="A161" s="56"/>
      <c r="B161" s="57"/>
      <c r="C161" s="58"/>
      <c r="D161" s="56"/>
      <c r="E161" s="58"/>
    </row>
    <row r="162" spans="1:5" x14ac:dyDescent="0.25">
      <c r="A162" s="56"/>
      <c r="B162" s="57"/>
      <c r="C162" s="58"/>
      <c r="D162" s="56"/>
      <c r="E162" s="58"/>
    </row>
    <row r="163" spans="1:5" x14ac:dyDescent="0.25">
      <c r="A163" s="56"/>
      <c r="B163" s="57"/>
      <c r="C163" s="58"/>
      <c r="D163" s="56"/>
      <c r="E163" s="58"/>
    </row>
    <row r="164" spans="1:5" x14ac:dyDescent="0.25">
      <c r="A164" s="56"/>
      <c r="B164" s="57"/>
      <c r="C164" s="58"/>
      <c r="D164" s="56"/>
      <c r="E164" s="58"/>
    </row>
    <row r="165" spans="1:5" x14ac:dyDescent="0.25">
      <c r="A165" s="56"/>
      <c r="B165" s="57"/>
      <c r="C165" s="58"/>
      <c r="D165" s="56"/>
      <c r="E165" s="58"/>
    </row>
    <row r="166" spans="1:5" x14ac:dyDescent="0.25">
      <c r="A166" s="56"/>
      <c r="B166" s="57"/>
      <c r="C166" s="58"/>
      <c r="D166" s="56"/>
      <c r="E166" s="58"/>
    </row>
    <row r="167" spans="1:5" x14ac:dyDescent="0.25">
      <c r="A167" s="56"/>
      <c r="B167" s="57"/>
      <c r="C167" s="58"/>
      <c r="D167" s="56"/>
      <c r="E167" s="58"/>
    </row>
    <row r="168" spans="1:5" x14ac:dyDescent="0.25">
      <c r="A168" s="56"/>
      <c r="B168" s="57"/>
      <c r="C168" s="58"/>
      <c r="D168" s="56"/>
      <c r="E168" s="58"/>
    </row>
    <row r="169" spans="1:5" x14ac:dyDescent="0.25">
      <c r="A169" s="56"/>
      <c r="B169" s="57"/>
      <c r="C169" s="58"/>
      <c r="D169" s="56"/>
      <c r="E169" s="58"/>
    </row>
    <row r="170" spans="1:5" x14ac:dyDescent="0.25">
      <c r="A170" s="56"/>
      <c r="B170" s="57"/>
      <c r="C170" s="58"/>
      <c r="D170" s="56"/>
      <c r="E170" s="58"/>
    </row>
    <row r="171" spans="1:5" x14ac:dyDescent="0.25">
      <c r="A171" s="56"/>
      <c r="B171" s="57"/>
      <c r="C171" s="58"/>
      <c r="D171" s="56"/>
      <c r="E171" s="58"/>
    </row>
    <row r="172" spans="1:5" x14ac:dyDescent="0.25">
      <c r="A172" s="56"/>
      <c r="B172" s="57"/>
      <c r="C172" s="58"/>
      <c r="D172" s="56"/>
      <c r="E172" s="58"/>
    </row>
    <row r="173" spans="1:5" x14ac:dyDescent="0.25">
      <c r="A173" s="56"/>
      <c r="B173" s="57"/>
      <c r="C173" s="58"/>
      <c r="D173" s="56"/>
      <c r="E173" s="58"/>
    </row>
    <row r="174" spans="1:5" x14ac:dyDescent="0.25">
      <c r="A174" s="56"/>
      <c r="B174" s="57"/>
      <c r="C174" s="58"/>
      <c r="D174" s="56"/>
      <c r="E174" s="58"/>
    </row>
    <row r="175" spans="1:5" x14ac:dyDescent="0.25">
      <c r="A175" s="56"/>
      <c r="B175" s="57"/>
      <c r="C175" s="58"/>
      <c r="D175" s="56"/>
      <c r="E175" s="58"/>
    </row>
    <row r="176" spans="1:5" x14ac:dyDescent="0.25">
      <c r="A176" s="56"/>
      <c r="B176" s="57"/>
      <c r="C176" s="58"/>
      <c r="D176" s="56"/>
      <c r="E176" s="58"/>
    </row>
    <row r="177" spans="1:5" x14ac:dyDescent="0.25">
      <c r="A177" s="56"/>
      <c r="B177" s="57"/>
      <c r="C177" s="58"/>
      <c r="D177" s="56"/>
      <c r="E177" s="58"/>
    </row>
    <row r="178" spans="1:5" x14ac:dyDescent="0.25">
      <c r="A178" s="56"/>
      <c r="B178" s="57"/>
      <c r="C178" s="58"/>
      <c r="D178" s="56"/>
      <c r="E178" s="58"/>
    </row>
    <row r="179" spans="1:5" x14ac:dyDescent="0.25">
      <c r="A179" s="56"/>
      <c r="B179" s="57"/>
      <c r="C179" s="58"/>
      <c r="D179" s="56"/>
      <c r="E179" s="58"/>
    </row>
    <row r="180" spans="1:5" x14ac:dyDescent="0.25">
      <c r="A180" s="56"/>
      <c r="B180" s="57"/>
      <c r="C180" s="58"/>
      <c r="D180" s="56"/>
      <c r="E180" s="58"/>
    </row>
    <row r="181" spans="1:5" x14ac:dyDescent="0.25">
      <c r="A181" s="56"/>
      <c r="B181" s="57"/>
      <c r="C181" s="58"/>
      <c r="D181" s="56"/>
      <c r="E181" s="58"/>
    </row>
    <row r="182" spans="1:5" x14ac:dyDescent="0.25">
      <c r="A182" s="56"/>
      <c r="B182" s="57"/>
      <c r="C182" s="58"/>
      <c r="D182" s="56"/>
      <c r="E182" s="58"/>
    </row>
    <row r="183" spans="1:5" x14ac:dyDescent="0.25">
      <c r="A183" s="56"/>
      <c r="B183" s="57"/>
      <c r="C183" s="58"/>
      <c r="D183" s="56"/>
      <c r="E183" s="58"/>
    </row>
    <row r="184" spans="1:5" x14ac:dyDescent="0.25">
      <c r="A184" s="56"/>
      <c r="B184" s="57"/>
      <c r="C184" s="58"/>
      <c r="D184" s="56"/>
      <c r="E184" s="58"/>
    </row>
    <row r="185" spans="1:5" x14ac:dyDescent="0.25">
      <c r="A185" s="56"/>
      <c r="B185" s="57"/>
      <c r="C185" s="58"/>
      <c r="D185" s="56"/>
      <c r="E185" s="58"/>
    </row>
    <row r="186" spans="1:5" x14ac:dyDescent="0.25">
      <c r="A186" s="56"/>
      <c r="B186" s="57"/>
      <c r="C186" s="58"/>
      <c r="D186" s="56"/>
      <c r="E186" s="58"/>
    </row>
    <row r="187" spans="1:5" x14ac:dyDescent="0.25">
      <c r="A187" s="56"/>
      <c r="B187" s="57"/>
      <c r="C187" s="58"/>
      <c r="D187" s="56"/>
      <c r="E187" s="58"/>
    </row>
    <row r="188" spans="1:5" x14ac:dyDescent="0.25">
      <c r="A188" s="56"/>
      <c r="B188" s="57"/>
      <c r="C188" s="58"/>
      <c r="D188" s="56"/>
      <c r="E188" s="58"/>
    </row>
    <row r="189" spans="1:5" x14ac:dyDescent="0.25">
      <c r="A189" s="56"/>
      <c r="B189" s="57"/>
      <c r="C189" s="58"/>
      <c r="D189" s="56"/>
      <c r="E189" s="58"/>
    </row>
    <row r="190" spans="1:5" x14ac:dyDescent="0.25">
      <c r="A190" s="56"/>
      <c r="B190" s="57"/>
      <c r="C190" s="58"/>
      <c r="D190" s="56"/>
      <c r="E190" s="58"/>
    </row>
    <row r="191" spans="1:5" x14ac:dyDescent="0.25">
      <c r="A191" s="56"/>
      <c r="B191" s="57"/>
      <c r="C191" s="58"/>
      <c r="D191" s="56"/>
      <c r="E191" s="58"/>
    </row>
  </sheetData>
  <mergeCells count="38">
    <mergeCell ref="A69:E69"/>
    <mergeCell ref="A68:B68"/>
    <mergeCell ref="E4:E5"/>
    <mergeCell ref="A1:E1"/>
    <mergeCell ref="A2:E2"/>
    <mergeCell ref="A4:A5"/>
    <mergeCell ref="B4:B5"/>
    <mergeCell ref="C4:C5"/>
    <mergeCell ref="D4:D5"/>
    <mergeCell ref="A73:B73"/>
    <mergeCell ref="A74:B74"/>
    <mergeCell ref="A75:B75"/>
    <mergeCell ref="A76:B76"/>
    <mergeCell ref="D70:E70"/>
    <mergeCell ref="C71:C72"/>
    <mergeCell ref="D71:D72"/>
    <mergeCell ref="E71:E72"/>
    <mergeCell ref="A71:B72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</mergeCells>
  <pageMargins left="0" right="0.11811023622047245" top="0.55118110236220474" bottom="0.55118110236220474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оЖИДАЕМОЕ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2020-11-10T08:51:10Z</cp:lastPrinted>
  <dcterms:created xsi:type="dcterms:W3CDTF">2016-11-10T06:23:23Z</dcterms:created>
  <dcterms:modified xsi:type="dcterms:W3CDTF">2020-11-12T12:24:00Z</dcterms:modified>
</cp:coreProperties>
</file>