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8" windowWidth="20112" windowHeight="9792"/>
  </bookViews>
  <sheets>
    <sheet name="доходы" sheetId="3" r:id="rId1"/>
  </sheets>
  <calcPr calcId="145621" calcOnSave="0"/>
</workbook>
</file>

<file path=xl/calcChain.xml><?xml version="1.0" encoding="utf-8"?>
<calcChain xmlns="http://schemas.openxmlformats.org/spreadsheetml/2006/main">
  <c r="G11" i="3" l="1"/>
  <c r="H11" i="3"/>
  <c r="F11" i="3"/>
  <c r="G60" i="3"/>
  <c r="H60" i="3"/>
  <c r="G61" i="3"/>
  <c r="H61" i="3"/>
  <c r="F61" i="3"/>
  <c r="F60" i="3"/>
  <c r="G58" i="3"/>
  <c r="H58" i="3"/>
  <c r="F58" i="3"/>
  <c r="G54" i="3"/>
  <c r="H54" i="3"/>
  <c r="F54" i="3"/>
  <c r="G51" i="3"/>
  <c r="H51" i="3"/>
  <c r="F51" i="3"/>
  <c r="G44" i="3"/>
  <c r="H44" i="3"/>
  <c r="G46" i="3"/>
  <c r="H46" i="3"/>
  <c r="F46" i="3"/>
  <c r="F44" i="3"/>
  <c r="G41" i="3"/>
  <c r="H41" i="3"/>
  <c r="F41" i="3"/>
  <c r="G38" i="3"/>
  <c r="H38" i="3"/>
  <c r="F38" i="3"/>
  <c r="G32" i="3"/>
  <c r="H32" i="3"/>
  <c r="F32" i="3"/>
  <c r="G30" i="3"/>
  <c r="H30" i="3"/>
  <c r="F30" i="3"/>
  <c r="G24" i="3"/>
  <c r="H24" i="3"/>
  <c r="F24" i="3"/>
  <c r="G22" i="3"/>
  <c r="H22" i="3"/>
  <c r="F22" i="3"/>
  <c r="G18" i="3"/>
  <c r="G16" i="3" s="1"/>
  <c r="H18" i="3"/>
  <c r="H16" i="3" s="1"/>
  <c r="F18" i="3"/>
  <c r="F16" i="3" s="1"/>
  <c r="G9" i="3"/>
  <c r="H9" i="3"/>
  <c r="F9" i="3"/>
  <c r="G7" i="3"/>
  <c r="H7" i="3"/>
  <c r="F7" i="3"/>
  <c r="H49" i="3" l="1"/>
  <c r="G49" i="3"/>
  <c r="F49" i="3"/>
  <c r="F43" i="3"/>
  <c r="F6" i="3" s="1"/>
  <c r="F69" i="3" s="1"/>
  <c r="H43" i="3"/>
  <c r="G43" i="3"/>
  <c r="G6" i="3" s="1"/>
  <c r="G69" i="3" s="1"/>
  <c r="H29" i="3"/>
  <c r="G29" i="3"/>
  <c r="F29" i="3"/>
  <c r="H21" i="3"/>
  <c r="G21" i="3"/>
  <c r="F21" i="3"/>
  <c r="E66" i="3"/>
  <c r="E65" i="3"/>
  <c r="E64" i="3"/>
  <c r="E63" i="3"/>
  <c r="E62" i="3"/>
  <c r="D61" i="3"/>
  <c r="C61" i="3"/>
  <c r="C60" i="3" s="1"/>
  <c r="D60" i="3"/>
  <c r="E59" i="3"/>
  <c r="D58" i="3"/>
  <c r="C58" i="3"/>
  <c r="E57" i="3"/>
  <c r="E55" i="3"/>
  <c r="D54" i="3"/>
  <c r="C54" i="3"/>
  <c r="E53" i="3"/>
  <c r="E52" i="3"/>
  <c r="D51" i="3"/>
  <c r="D49" i="3" s="1"/>
  <c r="C51" i="3"/>
  <c r="E50" i="3"/>
  <c r="E47" i="3"/>
  <c r="D46" i="3"/>
  <c r="C46" i="3"/>
  <c r="E45" i="3"/>
  <c r="D44" i="3"/>
  <c r="C44" i="3"/>
  <c r="C43" i="3" s="1"/>
  <c r="E42" i="3"/>
  <c r="D41" i="3"/>
  <c r="C41" i="3"/>
  <c r="E39" i="3"/>
  <c r="D38" i="3"/>
  <c r="C38" i="3"/>
  <c r="E37" i="3"/>
  <c r="E36" i="3"/>
  <c r="E35" i="3"/>
  <c r="E34" i="3"/>
  <c r="E33" i="3"/>
  <c r="D32" i="3"/>
  <c r="C32" i="3"/>
  <c r="D30" i="3"/>
  <c r="D26" i="3"/>
  <c r="E25" i="3"/>
  <c r="D24" i="3"/>
  <c r="C24" i="3"/>
  <c r="E23" i="3"/>
  <c r="D22" i="3"/>
  <c r="C22" i="3"/>
  <c r="E20" i="3"/>
  <c r="E19" i="3"/>
  <c r="D18" i="3"/>
  <c r="D16" i="3" s="1"/>
  <c r="C18" i="3"/>
  <c r="C16" i="3" s="1"/>
  <c r="E17" i="3"/>
  <c r="E15" i="3"/>
  <c r="E14" i="3"/>
  <c r="E13" i="3"/>
  <c r="E12" i="3"/>
  <c r="D11" i="3"/>
  <c r="C11" i="3"/>
  <c r="E10" i="3"/>
  <c r="D9" i="3"/>
  <c r="C9" i="3"/>
  <c r="E8" i="3"/>
  <c r="D7" i="3"/>
  <c r="C7" i="3"/>
  <c r="H6" i="3" l="1"/>
  <c r="H69" i="3" s="1"/>
  <c r="C29" i="3"/>
  <c r="E38" i="3"/>
  <c r="E22" i="3"/>
  <c r="E7" i="3"/>
  <c r="C21" i="3"/>
  <c r="D29" i="3"/>
  <c r="E41" i="3"/>
  <c r="E44" i="3"/>
  <c r="E51" i="3"/>
  <c r="E54" i="3"/>
  <c r="E61" i="3"/>
  <c r="E11" i="3"/>
  <c r="E60" i="3"/>
  <c r="E9" i="3"/>
  <c r="E18" i="3"/>
  <c r="E24" i="3"/>
  <c r="E46" i="3"/>
  <c r="C49" i="3"/>
  <c r="C6" i="3" s="1"/>
  <c r="C69" i="3" s="1"/>
  <c r="E32" i="3"/>
  <c r="E16" i="3"/>
  <c r="E58" i="3"/>
  <c r="D21" i="3"/>
  <c r="E21" i="3" s="1"/>
  <c r="D43" i="3"/>
  <c r="E43" i="3" s="1"/>
  <c r="E29" i="3" l="1"/>
  <c r="E49" i="3"/>
  <c r="D6" i="3"/>
  <c r="E6" i="3" l="1"/>
  <c r="D69" i="3"/>
  <c r="E69" i="3" s="1"/>
</calcChain>
</file>

<file path=xl/sharedStrings.xml><?xml version="1.0" encoding="utf-8"?>
<sst xmlns="http://schemas.openxmlformats.org/spreadsheetml/2006/main" count="139" uniqueCount="138">
  <si>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</si>
  <si>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</si>
  <si>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</si>
  <si>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</si>
  <si>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</si>
  <si>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 xml:space="preserve"> Налоги на прибыль, доходы</t>
  </si>
  <si>
    <t>000 1 01 02000 01 0000 110</t>
  </si>
  <si>
    <t xml:space="preserve"> 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</si>
  <si>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</si>
  <si>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</si>
  <si>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</si>
  <si>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</si>
  <si>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</si>
  <si>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</si>
  <si>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</si>
  <si>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</si>
  <si>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вменённый доход для отдельных видов деятельности</t>
  </si>
  <si>
    <t>000 1 05 03000 01 0000 110</t>
  </si>
  <si>
    <t xml:space="preserve">Единый сельскохозяйственный налог </t>
  </si>
  <si>
    <t xml:space="preserve">000 1 05 04000 02 0000 110 </t>
  </si>
  <si>
    <t xml:space="preserve">Налог, взимаемый в связи с применением патентной системы налогообложения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</si>
  <si>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</si>
  <si>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</si>
  <si>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</si>
  <si>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</si>
  <si>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</si>
  <si>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                                         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</si>
  <si>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</si>
  <si>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</si>
  <si>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</si>
  <si>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</si>
  <si>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</si>
  <si>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 xml:space="preserve">Доходы от  использования имущества, находящегося в государственной и муниципальной собственности 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</si>
  <si>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</si>
  <si>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</si>
  <si>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</si>
  <si>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</si>
  <si>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</si>
  <si>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</si>
  <si>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</si>
  <si>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</si>
  <si>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</si>
  <si>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 xml:space="preserve">Плата за негативное воздействие на окружающую среду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</si>
  <si>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</si>
  <si>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</si>
  <si>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</si>
  <si>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</si>
  <si>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</si>
  <si>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</si>
  <si>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</si>
  <si>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</si>
  <si>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</si>
  <si>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</si>
  <si>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000 1 16 00000 00 0000 000</t>
  </si>
  <si>
    <t xml:space="preserve"> 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</si>
  <si>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</si>
  <si>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</si>
  <si>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</si>
  <si>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</si>
  <si>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</si>
  <si>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000 2 02 01000 00 0000 151</t>
  </si>
  <si>
    <t>000 2 02 02000 00 0000 151</t>
  </si>
  <si>
    <t xml:space="preserve">000 2 02 03000 00 0000 151 </t>
  </si>
  <si>
    <t>000 2 02 04000 00 0000 151</t>
  </si>
  <si>
    <t>Иные межбюджетные трансферты</t>
  </si>
  <si>
    <t>Всего доходов</t>
  </si>
  <si>
    <t xml:space="preserve">% ожидаемого исполнения </t>
  </si>
  <si>
    <t xml:space="preserve">000 1 05 01000 01 0000 110 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</si>
  <si>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</si>
  <si>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</si>
  <si>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000 2 18 00000 00 0000 000</t>
  </si>
  <si>
    <t>000 2 19 00000 00 0000 000</t>
  </si>
  <si>
    <t>000 1 13 01000 00 0000 130</t>
  </si>
  <si>
    <t xml:space="preserve">Доходы от оказания платных услуг (работ) </t>
  </si>
  <si>
    <t>Дотации</t>
  </si>
  <si>
    <t xml:space="preserve">Субсидии </t>
  </si>
  <si>
    <t xml:space="preserve">Субвенции  </t>
  </si>
  <si>
    <t>Возврат бюджетными и автономными учреждениями остатков субсидий прошлых лет</t>
  </si>
  <si>
    <t>Возврат остатков субсидий, субвенций и иных межбюджетных трансфертов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</si>
  <si>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</si>
  <si>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</si>
  <si>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</si>
  <si>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</si>
  <si>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Земельный налог</t>
  </si>
  <si>
    <t>000 1 06 06 000 00 0000 110</t>
  </si>
  <si>
    <t>Земельный налог с организаций</t>
  </si>
  <si>
    <t>Земельный налог с физических лиц</t>
  </si>
  <si>
    <t>000 1 06 06 040 00 0000 110</t>
  </si>
  <si>
    <t>000 1 06 06 030 00 0000 110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</si>
  <si>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</si>
  <si>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</si>
  <si>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</si>
  <si>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</si>
  <si>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000 1 11 05 030 00 0000 120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</si>
  <si>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</si>
  <si>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</si>
  <si>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</si>
  <si>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000 1 11 09 040 00 0000 120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</si>
  <si>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</si>
  <si>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000 1 13 01 990 00 0000 130</t>
  </si>
  <si>
    <t>Прочие доходы от оказания платных услуг (работ)</t>
  </si>
  <si>
    <t>000 1 13 02 060 00 0000 130</t>
  </si>
  <si>
    <t>Доходы, поступающие в порядке возмещения расходов, понесенных в связи с эксплуатацией имущества</t>
  </si>
  <si>
    <t>000 1 13 02 990 00 0000 130</t>
  </si>
  <si>
    <t>Прочие доходы от компенсации затрат государства</t>
  </si>
  <si>
    <t>000 1 14 06 010 00 0000 430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</si>
  <si>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</si>
  <si>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</si>
  <si>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000 1 14 06 020 00 0000 430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</si>
  <si>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</si>
  <si>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</si>
  <si>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000 2 02 00 000 00 0000 000</t>
  </si>
  <si>
    <t>БЕЗВОЗМЕЗДНЫЕ ПОСТУПЛЕНИЯ ОТ ДРУГИХ БЮДЖЕТОВ БЮДЖЕТНОЙ СИСТЕМЫ РОССИЙСКОЙ ФЕДЕРАЦИИ</t>
  </si>
  <si>
    <t>000 2 07 00 000 00 0000 000</t>
  </si>
  <si>
    <t>Прочие безвозмездные поступления</t>
  </si>
  <si>
    <t>000 1 09 00 000 00 0000 000</t>
  </si>
  <si>
    <t>Задолженность и перерасчёты по отменённым налогам, сборам и иным обязательным платежам</t>
  </si>
  <si>
    <t xml:space="preserve">Уточнённый план  на 01.11.2020 год </t>
  </si>
  <si>
    <t>Ожидаемое исполнение                                  за 2020 год</t>
  </si>
  <si>
    <t>000 1 11 05 310 00 0000 120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</si>
  <si>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</si>
  <si>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000 1 08 04000 01 0000 110</t>
  </si>
  <si>
    <t>000 1 08 04020 01 0000 110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</si>
  <si>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</si>
  <si>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</si>
  <si>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</si>
  <si>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</si>
  <si>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000 1 14 06 320 00 0000 430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</si>
  <si>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</si>
  <si>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</t>
  </si>
  <si>
    <t xml:space="preserve">    (тыс. руб.)</t>
  </si>
  <si>
    <t>Прогноз бюджета</t>
  </si>
  <si>
    <t>2021 год</t>
  </si>
  <si>
    <t>2022 год</t>
  </si>
  <si>
    <t>2023 год</t>
  </si>
  <si>
    <t>Сведения о прогнозируемых объемах поступлений в бюджет городского округа Щёлково  по видам доходов на 2021 год и плановый период 2022 и 2023 годов, в сравнении с ожидаемым исполнением за 2020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</si>
  <si>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</si>
  <si>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000 1 11 09 080 04 0000 120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</si>
</sst>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3" fillId="0" borderId="0" applyProtection="0"/>
    <xf numFmtId="0" fontId="1" fillId="0" borderId="0" applyProtection="0"/>
    <xf numFmtId="0" fontId="1" fillId="0" borderId="0">
      <alignment horizontal="left" wrapText="1"/>
      <protection locked="0" hidden="1"/>
    </xf>
    <xf numFmtId="49" fontId="14" fillId="0" borderId="0">
      <alignment horizontal="center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 applyProtection="0"/>
    <xf numFmtId="0" fontId="1" fillId="0" borderId="0" applyProtection="0"/>
  </cellStyleXfs>
  <cellXfs count="65">
    <xf numFmtId="0" fontId="0" fillId="0" borderId="0" xfId="0"/>
    <xf numFmtId="164" fontId="9" fillId="2" borderId="3" xfId="0" applyNumberFormat="1" applyFont="1" applyFill="1" applyBorder="1" applyAlignment="1">
      <alignment vertical="center"/>
    </xf>
    <xf numFmtId="0" fontId="3" fillId="2" borderId="0" xfId="0" applyFont="1" applyFill="1"/>
    <xf numFmtId="0" fontId="1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3" fontId="3" fillId="2" borderId="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164" fontId="11" fillId="2" borderId="3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2" fillId="2" borderId="3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164" fontId="9" fillId="2" borderId="3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164" fontId="16" fillId="2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</cellXfs>
  <cellStyles count="16">
    <cellStyle name="Денежный [0] 2" xfId="6"/>
    <cellStyle name="Денежный 2" xfId="5"/>
    <cellStyle name="Денежный 3" xfId="9"/>
    <cellStyle name="Денежный 4" xfId="11"/>
    <cellStyle name="Денежный 5" xfId="12"/>
    <cellStyle name="Обычный" xfId="0" builtinId="0"/>
    <cellStyle name="Обычный 2" xfId="2"/>
    <cellStyle name="Обычный 3" xfId="1"/>
    <cellStyle name="Обычный 4" xfId="15"/>
    <cellStyle name="Обычный 5" xfId="14"/>
    <cellStyle name="Процентный 2" xfId="7"/>
    <cellStyle name="Финансовый [0] 2" xfId="4"/>
    <cellStyle name="Финансовый 2" xfId="3"/>
    <cellStyle name="Финансовый 3" xfId="8"/>
    <cellStyle name="Финансовый 4" xfId="10"/>
    <cellStyle name="Финансовый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64" zoomScaleNormal="100" zoomScaleSheetLayoutView="100" workbookViewId="0">
      <selection sqref="A1:H1"/>
    </sheetView>
  </sheetViews>
  <sheetFormatPr defaultColWidth="9.109375" defaultRowHeight="15.6" x14ac:dyDescent="0.3"/>
  <cols>
    <col min="1" max="1" width="28" style="2" customWidth="1"/>
    <col min="2" max="2" width="41.44140625" style="36" customWidth="1"/>
    <col min="3" max="3" width="13.88671875" style="35" customWidth="1"/>
    <col min="4" max="4" width="14.33203125" style="2" customWidth="1"/>
    <col min="5" max="5" width="14.109375" style="35" customWidth="1"/>
    <col min="6" max="6" width="15.109375" style="49" customWidth="1"/>
    <col min="7" max="7" width="14.109375" style="49" customWidth="1"/>
    <col min="8" max="8" width="14.21875" style="49" customWidth="1"/>
    <col min="9" max="245" width="9.109375" style="2"/>
    <col min="246" max="246" width="27.44140625" style="2" customWidth="1"/>
    <col min="247" max="247" width="47" style="2" customWidth="1"/>
    <col min="248" max="248" width="15.109375" style="2" customWidth="1"/>
    <col min="249" max="249" width="16.88671875" style="2" customWidth="1"/>
    <col min="250" max="250" width="16.33203125" style="2" customWidth="1"/>
    <col min="251" max="251" width="11.44140625" style="2" customWidth="1"/>
    <col min="252" max="252" width="60.5546875" style="2" customWidth="1"/>
    <col min="253" max="501" width="9.109375" style="2"/>
    <col min="502" max="502" width="27.44140625" style="2" customWidth="1"/>
    <col min="503" max="503" width="47" style="2" customWidth="1"/>
    <col min="504" max="504" width="15.109375" style="2" customWidth="1"/>
    <col min="505" max="505" width="16.88671875" style="2" customWidth="1"/>
    <col min="506" max="506" width="16.33203125" style="2" customWidth="1"/>
    <col min="507" max="507" width="11.44140625" style="2" customWidth="1"/>
    <col min="508" max="508" width="60.5546875" style="2" customWidth="1"/>
    <col min="509" max="757" width="9.109375" style="2"/>
    <col min="758" max="758" width="27.44140625" style="2" customWidth="1"/>
    <col min="759" max="759" width="47" style="2" customWidth="1"/>
    <col min="760" max="760" width="15.109375" style="2" customWidth="1"/>
    <col min="761" max="761" width="16.88671875" style="2" customWidth="1"/>
    <col min="762" max="762" width="16.33203125" style="2" customWidth="1"/>
    <col min="763" max="763" width="11.44140625" style="2" customWidth="1"/>
    <col min="764" max="764" width="60.5546875" style="2" customWidth="1"/>
    <col min="765" max="1013" width="9.109375" style="2"/>
    <col min="1014" max="1014" width="27.44140625" style="2" customWidth="1"/>
    <col min="1015" max="1015" width="47" style="2" customWidth="1"/>
    <col min="1016" max="1016" width="15.109375" style="2" customWidth="1"/>
    <col min="1017" max="1017" width="16.88671875" style="2" customWidth="1"/>
    <col min="1018" max="1018" width="16.33203125" style="2" customWidth="1"/>
    <col min="1019" max="1019" width="11.44140625" style="2" customWidth="1"/>
    <col min="1020" max="1020" width="60.5546875" style="2" customWidth="1"/>
    <col min="1021" max="1269" width="9.109375" style="2"/>
    <col min="1270" max="1270" width="27.44140625" style="2" customWidth="1"/>
    <col min="1271" max="1271" width="47" style="2" customWidth="1"/>
    <col min="1272" max="1272" width="15.109375" style="2" customWidth="1"/>
    <col min="1273" max="1273" width="16.88671875" style="2" customWidth="1"/>
    <col min="1274" max="1274" width="16.33203125" style="2" customWidth="1"/>
    <col min="1275" max="1275" width="11.44140625" style="2" customWidth="1"/>
    <col min="1276" max="1276" width="60.5546875" style="2" customWidth="1"/>
    <col min="1277" max="1525" width="9.109375" style="2"/>
    <col min="1526" max="1526" width="27.44140625" style="2" customWidth="1"/>
    <col min="1527" max="1527" width="47" style="2" customWidth="1"/>
    <col min="1528" max="1528" width="15.109375" style="2" customWidth="1"/>
    <col min="1529" max="1529" width="16.88671875" style="2" customWidth="1"/>
    <col min="1530" max="1530" width="16.33203125" style="2" customWidth="1"/>
    <col min="1531" max="1531" width="11.44140625" style="2" customWidth="1"/>
    <col min="1532" max="1532" width="60.5546875" style="2" customWidth="1"/>
    <col min="1533" max="1781" width="9.109375" style="2"/>
    <col min="1782" max="1782" width="27.44140625" style="2" customWidth="1"/>
    <col min="1783" max="1783" width="47" style="2" customWidth="1"/>
    <col min="1784" max="1784" width="15.109375" style="2" customWidth="1"/>
    <col min="1785" max="1785" width="16.88671875" style="2" customWidth="1"/>
    <col min="1786" max="1786" width="16.33203125" style="2" customWidth="1"/>
    <col min="1787" max="1787" width="11.44140625" style="2" customWidth="1"/>
    <col min="1788" max="1788" width="60.5546875" style="2" customWidth="1"/>
    <col min="1789" max="2037" width="9.109375" style="2"/>
    <col min="2038" max="2038" width="27.44140625" style="2" customWidth="1"/>
    <col min="2039" max="2039" width="47" style="2" customWidth="1"/>
    <col min="2040" max="2040" width="15.109375" style="2" customWidth="1"/>
    <col min="2041" max="2041" width="16.88671875" style="2" customWidth="1"/>
    <col min="2042" max="2042" width="16.33203125" style="2" customWidth="1"/>
    <col min="2043" max="2043" width="11.44140625" style="2" customWidth="1"/>
    <col min="2044" max="2044" width="60.5546875" style="2" customWidth="1"/>
    <col min="2045" max="2293" width="9.109375" style="2"/>
    <col min="2294" max="2294" width="27.44140625" style="2" customWidth="1"/>
    <col min="2295" max="2295" width="47" style="2" customWidth="1"/>
    <col min="2296" max="2296" width="15.109375" style="2" customWidth="1"/>
    <col min="2297" max="2297" width="16.88671875" style="2" customWidth="1"/>
    <col min="2298" max="2298" width="16.33203125" style="2" customWidth="1"/>
    <col min="2299" max="2299" width="11.44140625" style="2" customWidth="1"/>
    <col min="2300" max="2300" width="60.5546875" style="2" customWidth="1"/>
    <col min="2301" max="2549" width="9.109375" style="2"/>
    <col min="2550" max="2550" width="27.44140625" style="2" customWidth="1"/>
    <col min="2551" max="2551" width="47" style="2" customWidth="1"/>
    <col min="2552" max="2552" width="15.109375" style="2" customWidth="1"/>
    <col min="2553" max="2553" width="16.88671875" style="2" customWidth="1"/>
    <col min="2554" max="2554" width="16.33203125" style="2" customWidth="1"/>
    <col min="2555" max="2555" width="11.44140625" style="2" customWidth="1"/>
    <col min="2556" max="2556" width="60.5546875" style="2" customWidth="1"/>
    <col min="2557" max="2805" width="9.109375" style="2"/>
    <col min="2806" max="2806" width="27.44140625" style="2" customWidth="1"/>
    <col min="2807" max="2807" width="47" style="2" customWidth="1"/>
    <col min="2808" max="2808" width="15.109375" style="2" customWidth="1"/>
    <col min="2809" max="2809" width="16.88671875" style="2" customWidth="1"/>
    <col min="2810" max="2810" width="16.33203125" style="2" customWidth="1"/>
    <col min="2811" max="2811" width="11.44140625" style="2" customWidth="1"/>
    <col min="2812" max="2812" width="60.5546875" style="2" customWidth="1"/>
    <col min="2813" max="3061" width="9.109375" style="2"/>
    <col min="3062" max="3062" width="27.44140625" style="2" customWidth="1"/>
    <col min="3063" max="3063" width="47" style="2" customWidth="1"/>
    <col min="3064" max="3064" width="15.109375" style="2" customWidth="1"/>
    <col min="3065" max="3065" width="16.88671875" style="2" customWidth="1"/>
    <col min="3066" max="3066" width="16.33203125" style="2" customWidth="1"/>
    <col min="3067" max="3067" width="11.44140625" style="2" customWidth="1"/>
    <col min="3068" max="3068" width="60.5546875" style="2" customWidth="1"/>
    <col min="3069" max="3317" width="9.109375" style="2"/>
    <col min="3318" max="3318" width="27.44140625" style="2" customWidth="1"/>
    <col min="3319" max="3319" width="47" style="2" customWidth="1"/>
    <col min="3320" max="3320" width="15.109375" style="2" customWidth="1"/>
    <col min="3321" max="3321" width="16.88671875" style="2" customWidth="1"/>
    <col min="3322" max="3322" width="16.33203125" style="2" customWidth="1"/>
    <col min="3323" max="3323" width="11.44140625" style="2" customWidth="1"/>
    <col min="3324" max="3324" width="60.5546875" style="2" customWidth="1"/>
    <col min="3325" max="3573" width="9.109375" style="2"/>
    <col min="3574" max="3574" width="27.44140625" style="2" customWidth="1"/>
    <col min="3575" max="3575" width="47" style="2" customWidth="1"/>
    <col min="3576" max="3576" width="15.109375" style="2" customWidth="1"/>
    <col min="3577" max="3577" width="16.88671875" style="2" customWidth="1"/>
    <col min="3578" max="3578" width="16.33203125" style="2" customWidth="1"/>
    <col min="3579" max="3579" width="11.44140625" style="2" customWidth="1"/>
    <col min="3580" max="3580" width="60.5546875" style="2" customWidth="1"/>
    <col min="3581" max="3829" width="9.109375" style="2"/>
    <col min="3830" max="3830" width="27.44140625" style="2" customWidth="1"/>
    <col min="3831" max="3831" width="47" style="2" customWidth="1"/>
    <col min="3832" max="3832" width="15.109375" style="2" customWidth="1"/>
    <col min="3833" max="3833" width="16.88671875" style="2" customWidth="1"/>
    <col min="3834" max="3834" width="16.33203125" style="2" customWidth="1"/>
    <col min="3835" max="3835" width="11.44140625" style="2" customWidth="1"/>
    <col min="3836" max="3836" width="60.5546875" style="2" customWidth="1"/>
    <col min="3837" max="4085" width="9.109375" style="2"/>
    <col min="4086" max="4086" width="27.44140625" style="2" customWidth="1"/>
    <col min="4087" max="4087" width="47" style="2" customWidth="1"/>
    <col min="4088" max="4088" width="15.109375" style="2" customWidth="1"/>
    <col min="4089" max="4089" width="16.88671875" style="2" customWidth="1"/>
    <col min="4090" max="4090" width="16.33203125" style="2" customWidth="1"/>
    <col min="4091" max="4091" width="11.44140625" style="2" customWidth="1"/>
    <col min="4092" max="4092" width="60.5546875" style="2" customWidth="1"/>
    <col min="4093" max="4341" width="9.109375" style="2"/>
    <col min="4342" max="4342" width="27.44140625" style="2" customWidth="1"/>
    <col min="4343" max="4343" width="47" style="2" customWidth="1"/>
    <col min="4344" max="4344" width="15.109375" style="2" customWidth="1"/>
    <col min="4345" max="4345" width="16.88671875" style="2" customWidth="1"/>
    <col min="4346" max="4346" width="16.33203125" style="2" customWidth="1"/>
    <col min="4347" max="4347" width="11.44140625" style="2" customWidth="1"/>
    <col min="4348" max="4348" width="60.5546875" style="2" customWidth="1"/>
    <col min="4349" max="4597" width="9.109375" style="2"/>
    <col min="4598" max="4598" width="27.44140625" style="2" customWidth="1"/>
    <col min="4599" max="4599" width="47" style="2" customWidth="1"/>
    <col min="4600" max="4600" width="15.109375" style="2" customWidth="1"/>
    <col min="4601" max="4601" width="16.88671875" style="2" customWidth="1"/>
    <col min="4602" max="4602" width="16.33203125" style="2" customWidth="1"/>
    <col min="4603" max="4603" width="11.44140625" style="2" customWidth="1"/>
    <col min="4604" max="4604" width="60.5546875" style="2" customWidth="1"/>
    <col min="4605" max="4853" width="9.109375" style="2"/>
    <col min="4854" max="4854" width="27.44140625" style="2" customWidth="1"/>
    <col min="4855" max="4855" width="47" style="2" customWidth="1"/>
    <col min="4856" max="4856" width="15.109375" style="2" customWidth="1"/>
    <col min="4857" max="4857" width="16.88671875" style="2" customWidth="1"/>
    <col min="4858" max="4858" width="16.33203125" style="2" customWidth="1"/>
    <col min="4859" max="4859" width="11.44140625" style="2" customWidth="1"/>
    <col min="4860" max="4860" width="60.5546875" style="2" customWidth="1"/>
    <col min="4861" max="5109" width="9.109375" style="2"/>
    <col min="5110" max="5110" width="27.44140625" style="2" customWidth="1"/>
    <col min="5111" max="5111" width="47" style="2" customWidth="1"/>
    <col min="5112" max="5112" width="15.109375" style="2" customWidth="1"/>
    <col min="5113" max="5113" width="16.88671875" style="2" customWidth="1"/>
    <col min="5114" max="5114" width="16.33203125" style="2" customWidth="1"/>
    <col min="5115" max="5115" width="11.44140625" style="2" customWidth="1"/>
    <col min="5116" max="5116" width="60.5546875" style="2" customWidth="1"/>
    <col min="5117" max="5365" width="9.109375" style="2"/>
    <col min="5366" max="5366" width="27.44140625" style="2" customWidth="1"/>
    <col min="5367" max="5367" width="47" style="2" customWidth="1"/>
    <col min="5368" max="5368" width="15.109375" style="2" customWidth="1"/>
    <col min="5369" max="5369" width="16.88671875" style="2" customWidth="1"/>
    <col min="5370" max="5370" width="16.33203125" style="2" customWidth="1"/>
    <col min="5371" max="5371" width="11.44140625" style="2" customWidth="1"/>
    <col min="5372" max="5372" width="60.5546875" style="2" customWidth="1"/>
    <col min="5373" max="5621" width="9.109375" style="2"/>
    <col min="5622" max="5622" width="27.44140625" style="2" customWidth="1"/>
    <col min="5623" max="5623" width="47" style="2" customWidth="1"/>
    <col min="5624" max="5624" width="15.109375" style="2" customWidth="1"/>
    <col min="5625" max="5625" width="16.88671875" style="2" customWidth="1"/>
    <col min="5626" max="5626" width="16.33203125" style="2" customWidth="1"/>
    <col min="5627" max="5627" width="11.44140625" style="2" customWidth="1"/>
    <col min="5628" max="5628" width="60.5546875" style="2" customWidth="1"/>
    <col min="5629" max="5877" width="9.109375" style="2"/>
    <col min="5878" max="5878" width="27.44140625" style="2" customWidth="1"/>
    <col min="5879" max="5879" width="47" style="2" customWidth="1"/>
    <col min="5880" max="5880" width="15.109375" style="2" customWidth="1"/>
    <col min="5881" max="5881" width="16.88671875" style="2" customWidth="1"/>
    <col min="5882" max="5882" width="16.33203125" style="2" customWidth="1"/>
    <col min="5883" max="5883" width="11.44140625" style="2" customWidth="1"/>
    <col min="5884" max="5884" width="60.5546875" style="2" customWidth="1"/>
    <col min="5885" max="6133" width="9.109375" style="2"/>
    <col min="6134" max="6134" width="27.44140625" style="2" customWidth="1"/>
    <col min="6135" max="6135" width="47" style="2" customWidth="1"/>
    <col min="6136" max="6136" width="15.109375" style="2" customWidth="1"/>
    <col min="6137" max="6137" width="16.88671875" style="2" customWidth="1"/>
    <col min="6138" max="6138" width="16.33203125" style="2" customWidth="1"/>
    <col min="6139" max="6139" width="11.44140625" style="2" customWidth="1"/>
    <col min="6140" max="6140" width="60.5546875" style="2" customWidth="1"/>
    <col min="6141" max="6389" width="9.109375" style="2"/>
    <col min="6390" max="6390" width="27.44140625" style="2" customWidth="1"/>
    <col min="6391" max="6391" width="47" style="2" customWidth="1"/>
    <col min="6392" max="6392" width="15.109375" style="2" customWidth="1"/>
    <col min="6393" max="6393" width="16.88671875" style="2" customWidth="1"/>
    <col min="6394" max="6394" width="16.33203125" style="2" customWidth="1"/>
    <col min="6395" max="6395" width="11.44140625" style="2" customWidth="1"/>
    <col min="6396" max="6396" width="60.5546875" style="2" customWidth="1"/>
    <col min="6397" max="6645" width="9.109375" style="2"/>
    <col min="6646" max="6646" width="27.44140625" style="2" customWidth="1"/>
    <col min="6647" max="6647" width="47" style="2" customWidth="1"/>
    <col min="6648" max="6648" width="15.109375" style="2" customWidth="1"/>
    <col min="6649" max="6649" width="16.88671875" style="2" customWidth="1"/>
    <col min="6650" max="6650" width="16.33203125" style="2" customWidth="1"/>
    <col min="6651" max="6651" width="11.44140625" style="2" customWidth="1"/>
    <col min="6652" max="6652" width="60.5546875" style="2" customWidth="1"/>
    <col min="6653" max="6901" width="9.109375" style="2"/>
    <col min="6902" max="6902" width="27.44140625" style="2" customWidth="1"/>
    <col min="6903" max="6903" width="47" style="2" customWidth="1"/>
    <col min="6904" max="6904" width="15.109375" style="2" customWidth="1"/>
    <col min="6905" max="6905" width="16.88671875" style="2" customWidth="1"/>
    <col min="6906" max="6906" width="16.33203125" style="2" customWidth="1"/>
    <col min="6907" max="6907" width="11.44140625" style="2" customWidth="1"/>
    <col min="6908" max="6908" width="60.5546875" style="2" customWidth="1"/>
    <col min="6909" max="7157" width="9.109375" style="2"/>
    <col min="7158" max="7158" width="27.44140625" style="2" customWidth="1"/>
    <col min="7159" max="7159" width="47" style="2" customWidth="1"/>
    <col min="7160" max="7160" width="15.109375" style="2" customWidth="1"/>
    <col min="7161" max="7161" width="16.88671875" style="2" customWidth="1"/>
    <col min="7162" max="7162" width="16.33203125" style="2" customWidth="1"/>
    <col min="7163" max="7163" width="11.44140625" style="2" customWidth="1"/>
    <col min="7164" max="7164" width="60.5546875" style="2" customWidth="1"/>
    <col min="7165" max="7413" width="9.109375" style="2"/>
    <col min="7414" max="7414" width="27.44140625" style="2" customWidth="1"/>
    <col min="7415" max="7415" width="47" style="2" customWidth="1"/>
    <col min="7416" max="7416" width="15.109375" style="2" customWidth="1"/>
    <col min="7417" max="7417" width="16.88671875" style="2" customWidth="1"/>
    <col min="7418" max="7418" width="16.33203125" style="2" customWidth="1"/>
    <col min="7419" max="7419" width="11.44140625" style="2" customWidth="1"/>
    <col min="7420" max="7420" width="60.5546875" style="2" customWidth="1"/>
    <col min="7421" max="7669" width="9.109375" style="2"/>
    <col min="7670" max="7670" width="27.44140625" style="2" customWidth="1"/>
    <col min="7671" max="7671" width="47" style="2" customWidth="1"/>
    <col min="7672" max="7672" width="15.109375" style="2" customWidth="1"/>
    <col min="7673" max="7673" width="16.88671875" style="2" customWidth="1"/>
    <col min="7674" max="7674" width="16.33203125" style="2" customWidth="1"/>
    <col min="7675" max="7675" width="11.44140625" style="2" customWidth="1"/>
    <col min="7676" max="7676" width="60.5546875" style="2" customWidth="1"/>
    <col min="7677" max="7925" width="9.109375" style="2"/>
    <col min="7926" max="7926" width="27.44140625" style="2" customWidth="1"/>
    <col min="7927" max="7927" width="47" style="2" customWidth="1"/>
    <col min="7928" max="7928" width="15.109375" style="2" customWidth="1"/>
    <col min="7929" max="7929" width="16.88671875" style="2" customWidth="1"/>
    <col min="7930" max="7930" width="16.33203125" style="2" customWidth="1"/>
    <col min="7931" max="7931" width="11.44140625" style="2" customWidth="1"/>
    <col min="7932" max="7932" width="60.5546875" style="2" customWidth="1"/>
    <col min="7933" max="8181" width="9.109375" style="2"/>
    <col min="8182" max="8182" width="27.44140625" style="2" customWidth="1"/>
    <col min="8183" max="8183" width="47" style="2" customWidth="1"/>
    <col min="8184" max="8184" width="15.109375" style="2" customWidth="1"/>
    <col min="8185" max="8185" width="16.88671875" style="2" customWidth="1"/>
    <col min="8186" max="8186" width="16.33203125" style="2" customWidth="1"/>
    <col min="8187" max="8187" width="11.44140625" style="2" customWidth="1"/>
    <col min="8188" max="8188" width="60.5546875" style="2" customWidth="1"/>
    <col min="8189" max="8437" width="9.109375" style="2"/>
    <col min="8438" max="8438" width="27.44140625" style="2" customWidth="1"/>
    <col min="8439" max="8439" width="47" style="2" customWidth="1"/>
    <col min="8440" max="8440" width="15.109375" style="2" customWidth="1"/>
    <col min="8441" max="8441" width="16.88671875" style="2" customWidth="1"/>
    <col min="8442" max="8442" width="16.33203125" style="2" customWidth="1"/>
    <col min="8443" max="8443" width="11.44140625" style="2" customWidth="1"/>
    <col min="8444" max="8444" width="60.5546875" style="2" customWidth="1"/>
    <col min="8445" max="8693" width="9.109375" style="2"/>
    <col min="8694" max="8694" width="27.44140625" style="2" customWidth="1"/>
    <col min="8695" max="8695" width="47" style="2" customWidth="1"/>
    <col min="8696" max="8696" width="15.109375" style="2" customWidth="1"/>
    <col min="8697" max="8697" width="16.88671875" style="2" customWidth="1"/>
    <col min="8698" max="8698" width="16.33203125" style="2" customWidth="1"/>
    <col min="8699" max="8699" width="11.44140625" style="2" customWidth="1"/>
    <col min="8700" max="8700" width="60.5546875" style="2" customWidth="1"/>
    <col min="8701" max="8949" width="9.109375" style="2"/>
    <col min="8950" max="8950" width="27.44140625" style="2" customWidth="1"/>
    <col min="8951" max="8951" width="47" style="2" customWidth="1"/>
    <col min="8952" max="8952" width="15.109375" style="2" customWidth="1"/>
    <col min="8953" max="8953" width="16.88671875" style="2" customWidth="1"/>
    <col min="8954" max="8954" width="16.33203125" style="2" customWidth="1"/>
    <col min="8955" max="8955" width="11.44140625" style="2" customWidth="1"/>
    <col min="8956" max="8956" width="60.5546875" style="2" customWidth="1"/>
    <col min="8957" max="9205" width="9.109375" style="2"/>
    <col min="9206" max="9206" width="27.44140625" style="2" customWidth="1"/>
    <col min="9207" max="9207" width="47" style="2" customWidth="1"/>
    <col min="9208" max="9208" width="15.109375" style="2" customWidth="1"/>
    <col min="9209" max="9209" width="16.88671875" style="2" customWidth="1"/>
    <col min="9210" max="9210" width="16.33203125" style="2" customWidth="1"/>
    <col min="9211" max="9211" width="11.44140625" style="2" customWidth="1"/>
    <col min="9212" max="9212" width="60.5546875" style="2" customWidth="1"/>
    <col min="9213" max="9461" width="9.109375" style="2"/>
    <col min="9462" max="9462" width="27.44140625" style="2" customWidth="1"/>
    <col min="9463" max="9463" width="47" style="2" customWidth="1"/>
    <col min="9464" max="9464" width="15.109375" style="2" customWidth="1"/>
    <col min="9465" max="9465" width="16.88671875" style="2" customWidth="1"/>
    <col min="9466" max="9466" width="16.33203125" style="2" customWidth="1"/>
    <col min="9467" max="9467" width="11.44140625" style="2" customWidth="1"/>
    <col min="9468" max="9468" width="60.5546875" style="2" customWidth="1"/>
    <col min="9469" max="9717" width="9.109375" style="2"/>
    <col min="9718" max="9718" width="27.44140625" style="2" customWidth="1"/>
    <col min="9719" max="9719" width="47" style="2" customWidth="1"/>
    <col min="9720" max="9720" width="15.109375" style="2" customWidth="1"/>
    <col min="9721" max="9721" width="16.88671875" style="2" customWidth="1"/>
    <col min="9722" max="9722" width="16.33203125" style="2" customWidth="1"/>
    <col min="9723" max="9723" width="11.44140625" style="2" customWidth="1"/>
    <col min="9724" max="9724" width="60.5546875" style="2" customWidth="1"/>
    <col min="9725" max="9973" width="9.109375" style="2"/>
    <col min="9974" max="9974" width="27.44140625" style="2" customWidth="1"/>
    <col min="9975" max="9975" width="47" style="2" customWidth="1"/>
    <col min="9976" max="9976" width="15.109375" style="2" customWidth="1"/>
    <col min="9977" max="9977" width="16.88671875" style="2" customWidth="1"/>
    <col min="9978" max="9978" width="16.33203125" style="2" customWidth="1"/>
    <col min="9979" max="9979" width="11.44140625" style="2" customWidth="1"/>
    <col min="9980" max="9980" width="60.5546875" style="2" customWidth="1"/>
    <col min="9981" max="10229" width="9.109375" style="2"/>
    <col min="10230" max="10230" width="27.44140625" style="2" customWidth="1"/>
    <col min="10231" max="10231" width="47" style="2" customWidth="1"/>
    <col min="10232" max="10232" width="15.109375" style="2" customWidth="1"/>
    <col min="10233" max="10233" width="16.88671875" style="2" customWidth="1"/>
    <col min="10234" max="10234" width="16.33203125" style="2" customWidth="1"/>
    <col min="10235" max="10235" width="11.44140625" style="2" customWidth="1"/>
    <col min="10236" max="10236" width="60.5546875" style="2" customWidth="1"/>
    <col min="10237" max="10485" width="9.109375" style="2"/>
    <col min="10486" max="10486" width="27.44140625" style="2" customWidth="1"/>
    <col min="10487" max="10487" width="47" style="2" customWidth="1"/>
    <col min="10488" max="10488" width="15.109375" style="2" customWidth="1"/>
    <col min="10489" max="10489" width="16.88671875" style="2" customWidth="1"/>
    <col min="10490" max="10490" width="16.33203125" style="2" customWidth="1"/>
    <col min="10491" max="10491" width="11.44140625" style="2" customWidth="1"/>
    <col min="10492" max="10492" width="60.5546875" style="2" customWidth="1"/>
    <col min="10493" max="10741" width="9.109375" style="2"/>
    <col min="10742" max="10742" width="27.44140625" style="2" customWidth="1"/>
    <col min="10743" max="10743" width="47" style="2" customWidth="1"/>
    <col min="10744" max="10744" width="15.109375" style="2" customWidth="1"/>
    <col min="10745" max="10745" width="16.88671875" style="2" customWidth="1"/>
    <col min="10746" max="10746" width="16.33203125" style="2" customWidth="1"/>
    <col min="10747" max="10747" width="11.44140625" style="2" customWidth="1"/>
    <col min="10748" max="10748" width="60.5546875" style="2" customWidth="1"/>
    <col min="10749" max="10997" width="9.109375" style="2"/>
    <col min="10998" max="10998" width="27.44140625" style="2" customWidth="1"/>
    <col min="10999" max="10999" width="47" style="2" customWidth="1"/>
    <col min="11000" max="11000" width="15.109375" style="2" customWidth="1"/>
    <col min="11001" max="11001" width="16.88671875" style="2" customWidth="1"/>
    <col min="11002" max="11002" width="16.33203125" style="2" customWidth="1"/>
    <col min="11003" max="11003" width="11.44140625" style="2" customWidth="1"/>
    <col min="11004" max="11004" width="60.5546875" style="2" customWidth="1"/>
    <col min="11005" max="11253" width="9.109375" style="2"/>
    <col min="11254" max="11254" width="27.44140625" style="2" customWidth="1"/>
    <col min="11255" max="11255" width="47" style="2" customWidth="1"/>
    <col min="11256" max="11256" width="15.109375" style="2" customWidth="1"/>
    <col min="11257" max="11257" width="16.88671875" style="2" customWidth="1"/>
    <col min="11258" max="11258" width="16.33203125" style="2" customWidth="1"/>
    <col min="11259" max="11259" width="11.44140625" style="2" customWidth="1"/>
    <col min="11260" max="11260" width="60.5546875" style="2" customWidth="1"/>
    <col min="11261" max="11509" width="9.109375" style="2"/>
    <col min="11510" max="11510" width="27.44140625" style="2" customWidth="1"/>
    <col min="11511" max="11511" width="47" style="2" customWidth="1"/>
    <col min="11512" max="11512" width="15.109375" style="2" customWidth="1"/>
    <col min="11513" max="11513" width="16.88671875" style="2" customWidth="1"/>
    <col min="11514" max="11514" width="16.33203125" style="2" customWidth="1"/>
    <col min="11515" max="11515" width="11.44140625" style="2" customWidth="1"/>
    <col min="11516" max="11516" width="60.5546875" style="2" customWidth="1"/>
    <col min="11517" max="11765" width="9.109375" style="2"/>
    <col min="11766" max="11766" width="27.44140625" style="2" customWidth="1"/>
    <col min="11767" max="11767" width="47" style="2" customWidth="1"/>
    <col min="11768" max="11768" width="15.109375" style="2" customWidth="1"/>
    <col min="11769" max="11769" width="16.88671875" style="2" customWidth="1"/>
    <col min="11770" max="11770" width="16.33203125" style="2" customWidth="1"/>
    <col min="11771" max="11771" width="11.44140625" style="2" customWidth="1"/>
    <col min="11772" max="11772" width="60.5546875" style="2" customWidth="1"/>
    <col min="11773" max="12021" width="9.109375" style="2"/>
    <col min="12022" max="12022" width="27.44140625" style="2" customWidth="1"/>
    <col min="12023" max="12023" width="47" style="2" customWidth="1"/>
    <col min="12024" max="12024" width="15.109375" style="2" customWidth="1"/>
    <col min="12025" max="12025" width="16.88671875" style="2" customWidth="1"/>
    <col min="12026" max="12026" width="16.33203125" style="2" customWidth="1"/>
    <col min="12027" max="12027" width="11.44140625" style="2" customWidth="1"/>
    <col min="12028" max="12028" width="60.5546875" style="2" customWidth="1"/>
    <col min="12029" max="12277" width="9.109375" style="2"/>
    <col min="12278" max="12278" width="27.44140625" style="2" customWidth="1"/>
    <col min="12279" max="12279" width="47" style="2" customWidth="1"/>
    <col min="12280" max="12280" width="15.109375" style="2" customWidth="1"/>
    <col min="12281" max="12281" width="16.88671875" style="2" customWidth="1"/>
    <col min="12282" max="12282" width="16.33203125" style="2" customWidth="1"/>
    <col min="12283" max="12283" width="11.44140625" style="2" customWidth="1"/>
    <col min="12284" max="12284" width="60.5546875" style="2" customWidth="1"/>
    <col min="12285" max="12533" width="9.109375" style="2"/>
    <col min="12534" max="12534" width="27.44140625" style="2" customWidth="1"/>
    <col min="12535" max="12535" width="47" style="2" customWidth="1"/>
    <col min="12536" max="12536" width="15.109375" style="2" customWidth="1"/>
    <col min="12537" max="12537" width="16.88671875" style="2" customWidth="1"/>
    <col min="12538" max="12538" width="16.33203125" style="2" customWidth="1"/>
    <col min="12539" max="12539" width="11.44140625" style="2" customWidth="1"/>
    <col min="12540" max="12540" width="60.5546875" style="2" customWidth="1"/>
    <col min="12541" max="12789" width="9.109375" style="2"/>
    <col min="12790" max="12790" width="27.44140625" style="2" customWidth="1"/>
    <col min="12791" max="12791" width="47" style="2" customWidth="1"/>
    <col min="12792" max="12792" width="15.109375" style="2" customWidth="1"/>
    <col min="12793" max="12793" width="16.88671875" style="2" customWidth="1"/>
    <col min="12794" max="12794" width="16.33203125" style="2" customWidth="1"/>
    <col min="12795" max="12795" width="11.44140625" style="2" customWidth="1"/>
    <col min="12796" max="12796" width="60.5546875" style="2" customWidth="1"/>
    <col min="12797" max="13045" width="9.109375" style="2"/>
    <col min="13046" max="13046" width="27.44140625" style="2" customWidth="1"/>
    <col min="13047" max="13047" width="47" style="2" customWidth="1"/>
    <col min="13048" max="13048" width="15.109375" style="2" customWidth="1"/>
    <col min="13049" max="13049" width="16.88671875" style="2" customWidth="1"/>
    <col min="13050" max="13050" width="16.33203125" style="2" customWidth="1"/>
    <col min="13051" max="13051" width="11.44140625" style="2" customWidth="1"/>
    <col min="13052" max="13052" width="60.5546875" style="2" customWidth="1"/>
    <col min="13053" max="13301" width="9.109375" style="2"/>
    <col min="13302" max="13302" width="27.44140625" style="2" customWidth="1"/>
    <col min="13303" max="13303" width="47" style="2" customWidth="1"/>
    <col min="13304" max="13304" width="15.109375" style="2" customWidth="1"/>
    <col min="13305" max="13305" width="16.88671875" style="2" customWidth="1"/>
    <col min="13306" max="13306" width="16.33203125" style="2" customWidth="1"/>
    <col min="13307" max="13307" width="11.44140625" style="2" customWidth="1"/>
    <col min="13308" max="13308" width="60.5546875" style="2" customWidth="1"/>
    <col min="13309" max="13557" width="9.109375" style="2"/>
    <col min="13558" max="13558" width="27.44140625" style="2" customWidth="1"/>
    <col min="13559" max="13559" width="47" style="2" customWidth="1"/>
    <col min="13560" max="13560" width="15.109375" style="2" customWidth="1"/>
    <col min="13561" max="13561" width="16.88671875" style="2" customWidth="1"/>
    <col min="13562" max="13562" width="16.33203125" style="2" customWidth="1"/>
    <col min="13563" max="13563" width="11.44140625" style="2" customWidth="1"/>
    <col min="13564" max="13564" width="60.5546875" style="2" customWidth="1"/>
    <col min="13565" max="13813" width="9.109375" style="2"/>
    <col min="13814" max="13814" width="27.44140625" style="2" customWidth="1"/>
    <col min="13815" max="13815" width="47" style="2" customWidth="1"/>
    <col min="13816" max="13816" width="15.109375" style="2" customWidth="1"/>
    <col min="13817" max="13817" width="16.88671875" style="2" customWidth="1"/>
    <col min="13818" max="13818" width="16.33203125" style="2" customWidth="1"/>
    <col min="13819" max="13819" width="11.44140625" style="2" customWidth="1"/>
    <col min="13820" max="13820" width="60.5546875" style="2" customWidth="1"/>
    <col min="13821" max="14069" width="9.109375" style="2"/>
    <col min="14070" max="14070" width="27.44140625" style="2" customWidth="1"/>
    <col min="14071" max="14071" width="47" style="2" customWidth="1"/>
    <col min="14072" max="14072" width="15.109375" style="2" customWidth="1"/>
    <col min="14073" max="14073" width="16.88671875" style="2" customWidth="1"/>
    <col min="14074" max="14074" width="16.33203125" style="2" customWidth="1"/>
    <col min="14075" max="14075" width="11.44140625" style="2" customWidth="1"/>
    <col min="14076" max="14076" width="60.5546875" style="2" customWidth="1"/>
    <col min="14077" max="14325" width="9.109375" style="2"/>
    <col min="14326" max="14326" width="27.44140625" style="2" customWidth="1"/>
    <col min="14327" max="14327" width="47" style="2" customWidth="1"/>
    <col min="14328" max="14328" width="15.109375" style="2" customWidth="1"/>
    <col min="14329" max="14329" width="16.88671875" style="2" customWidth="1"/>
    <col min="14330" max="14330" width="16.33203125" style="2" customWidth="1"/>
    <col min="14331" max="14331" width="11.44140625" style="2" customWidth="1"/>
    <col min="14332" max="14332" width="60.5546875" style="2" customWidth="1"/>
    <col min="14333" max="14581" width="9.109375" style="2"/>
    <col min="14582" max="14582" width="27.44140625" style="2" customWidth="1"/>
    <col min="14583" max="14583" width="47" style="2" customWidth="1"/>
    <col min="14584" max="14584" width="15.109375" style="2" customWidth="1"/>
    <col min="14585" max="14585" width="16.88671875" style="2" customWidth="1"/>
    <col min="14586" max="14586" width="16.33203125" style="2" customWidth="1"/>
    <col min="14587" max="14587" width="11.44140625" style="2" customWidth="1"/>
    <col min="14588" max="14588" width="60.5546875" style="2" customWidth="1"/>
    <col min="14589" max="14837" width="9.109375" style="2"/>
    <col min="14838" max="14838" width="27.44140625" style="2" customWidth="1"/>
    <col min="14839" max="14839" width="47" style="2" customWidth="1"/>
    <col min="14840" max="14840" width="15.109375" style="2" customWidth="1"/>
    <col min="14841" max="14841" width="16.88671875" style="2" customWidth="1"/>
    <col min="14842" max="14842" width="16.33203125" style="2" customWidth="1"/>
    <col min="14843" max="14843" width="11.44140625" style="2" customWidth="1"/>
    <col min="14844" max="14844" width="60.5546875" style="2" customWidth="1"/>
    <col min="14845" max="15093" width="9.109375" style="2"/>
    <col min="15094" max="15094" width="27.44140625" style="2" customWidth="1"/>
    <col min="15095" max="15095" width="47" style="2" customWidth="1"/>
    <col min="15096" max="15096" width="15.109375" style="2" customWidth="1"/>
    <col min="15097" max="15097" width="16.88671875" style="2" customWidth="1"/>
    <col min="15098" max="15098" width="16.33203125" style="2" customWidth="1"/>
    <col min="15099" max="15099" width="11.44140625" style="2" customWidth="1"/>
    <col min="15100" max="15100" width="60.5546875" style="2" customWidth="1"/>
    <col min="15101" max="15349" width="9.109375" style="2"/>
    <col min="15350" max="15350" width="27.44140625" style="2" customWidth="1"/>
    <col min="15351" max="15351" width="47" style="2" customWidth="1"/>
    <col min="15352" max="15352" width="15.109375" style="2" customWidth="1"/>
    <col min="15353" max="15353" width="16.88671875" style="2" customWidth="1"/>
    <col min="15354" max="15354" width="16.33203125" style="2" customWidth="1"/>
    <col min="15355" max="15355" width="11.44140625" style="2" customWidth="1"/>
    <col min="15356" max="15356" width="60.5546875" style="2" customWidth="1"/>
    <col min="15357" max="15605" width="9.109375" style="2"/>
    <col min="15606" max="15606" width="27.44140625" style="2" customWidth="1"/>
    <col min="15607" max="15607" width="47" style="2" customWidth="1"/>
    <col min="15608" max="15608" width="15.109375" style="2" customWidth="1"/>
    <col min="15609" max="15609" width="16.88671875" style="2" customWidth="1"/>
    <col min="15610" max="15610" width="16.33203125" style="2" customWidth="1"/>
    <col min="15611" max="15611" width="11.44140625" style="2" customWidth="1"/>
    <col min="15612" max="15612" width="60.5546875" style="2" customWidth="1"/>
    <col min="15613" max="15861" width="9.109375" style="2"/>
    <col min="15862" max="15862" width="27.44140625" style="2" customWidth="1"/>
    <col min="15863" max="15863" width="47" style="2" customWidth="1"/>
    <col min="15864" max="15864" width="15.109375" style="2" customWidth="1"/>
    <col min="15865" max="15865" width="16.88671875" style="2" customWidth="1"/>
    <col min="15866" max="15866" width="16.33203125" style="2" customWidth="1"/>
    <col min="15867" max="15867" width="11.44140625" style="2" customWidth="1"/>
    <col min="15868" max="15868" width="60.5546875" style="2" customWidth="1"/>
    <col min="15869" max="16117" width="9.109375" style="2"/>
    <col min="16118" max="16118" width="27.44140625" style="2" customWidth="1"/>
    <col min="16119" max="16119" width="47" style="2" customWidth="1"/>
    <col min="16120" max="16120" width="15.109375" style="2" customWidth="1"/>
    <col min="16121" max="16121" width="16.88671875" style="2" customWidth="1"/>
    <col min="16122" max="16122" width="16.33203125" style="2" customWidth="1"/>
    <col min="16123" max="16123" width="11.44140625" style="2" customWidth="1"/>
    <col min="16124" max="16124" width="60.5546875" style="2" customWidth="1"/>
    <col min="16125" max="16384" width="9.109375" style="2"/>
  </cols>
  <sheetData>
    <row r="1" spans="1:8" s="6" customFormat="1" ht="32.25" customHeight="1" x14ac:dyDescent="0.3">
      <c r="A1" s="53" t="s">
        <v>135</v>
      </c>
      <c r="B1" s="53"/>
      <c r="C1" s="53"/>
      <c r="D1" s="53"/>
      <c r="E1" s="53"/>
      <c r="F1" s="53"/>
      <c r="G1" s="53"/>
      <c r="H1" s="53"/>
    </row>
    <row r="2" spans="1:8" s="6" customFormat="1" ht="15.75" customHeight="1" x14ac:dyDescent="0.3">
      <c r="A2" s="56"/>
      <c r="B2" s="56"/>
      <c r="C2" s="56"/>
      <c r="D2" s="56"/>
      <c r="E2" s="56"/>
      <c r="F2" s="48"/>
      <c r="G2" s="48"/>
      <c r="H2" s="48"/>
    </row>
    <row r="3" spans="1:8" s="6" customFormat="1" ht="14.25" customHeight="1" x14ac:dyDescent="0.3">
      <c r="A3" s="7"/>
      <c r="B3" s="7"/>
      <c r="C3" s="8"/>
      <c r="D3" s="9" t="s">
        <v>129</v>
      </c>
      <c r="F3" s="48"/>
      <c r="G3" s="48"/>
      <c r="H3" s="9" t="s">
        <v>130</v>
      </c>
    </row>
    <row r="4" spans="1:8" ht="23.4" customHeight="1" x14ac:dyDescent="0.3">
      <c r="A4" s="57" t="s">
        <v>0</v>
      </c>
      <c r="B4" s="59" t="s">
        <v>1</v>
      </c>
      <c r="C4" s="61" t="s">
        <v>117</v>
      </c>
      <c r="D4" s="63" t="s">
        <v>118</v>
      </c>
      <c r="E4" s="55" t="s">
        <v>66</v>
      </c>
      <c r="F4" s="50" t="s">
        <v>131</v>
      </c>
      <c r="G4" s="51"/>
      <c r="H4" s="52"/>
    </row>
    <row r="5" spans="1:8" ht="21.6" customHeight="1" x14ac:dyDescent="0.3">
      <c r="A5" s="58"/>
      <c r="B5" s="60"/>
      <c r="C5" s="62"/>
      <c r="D5" s="64"/>
      <c r="E5" s="55"/>
      <c r="F5" s="47" t="s">
        <v>132</v>
      </c>
      <c r="G5" s="47" t="s">
        <v>133</v>
      </c>
      <c r="H5" s="47" t="s">
        <v>134</v>
      </c>
    </row>
    <row r="6" spans="1:8" ht="33.75" customHeight="1" x14ac:dyDescent="0.3">
      <c r="A6" s="10" t="s">
        <v>2</v>
      </c>
      <c r="B6" s="46" t="s">
        <v>3</v>
      </c>
      <c r="C6" s="12">
        <f>SUM(C7+C11+C21+C29+C41+C43+C49+C57+C58+C9)+C16</f>
        <v>4704307</v>
      </c>
      <c r="D6" s="12">
        <f>SUM(D7+D11+D21+D29+D41+D43+D49+D57+D58+D9)+D16+D28</f>
        <v>5009058</v>
      </c>
      <c r="E6" s="12">
        <f t="shared" ref="E6:E25" si="0">D6/C6*100</f>
        <v>106.47812738411841</v>
      </c>
      <c r="F6" s="12">
        <f>SUM(F7+F11+F21+F29+F41+F43+F49+F57+F58+F9)+F16+F28</f>
        <v>5070179</v>
      </c>
      <c r="G6" s="12">
        <f t="shared" ref="G6:H6" si="1">SUM(G7+G11+G21+G29+G41+G43+G49+G57+G58+G9)+G16+G28</f>
        <v>4098133</v>
      </c>
      <c r="H6" s="12">
        <f t="shared" si="1"/>
        <v>4153756</v>
      </c>
    </row>
    <row r="7" spans="1:8" s="6" customFormat="1" ht="20.25" customHeight="1" x14ac:dyDescent="0.3">
      <c r="A7" s="10" t="s">
        <v>4</v>
      </c>
      <c r="B7" s="10" t="s">
        <v>5</v>
      </c>
      <c r="C7" s="12">
        <f>SUM(C8)</f>
        <v>3017354</v>
      </c>
      <c r="D7" s="12">
        <f>SUM(D8)</f>
        <v>3172014</v>
      </c>
      <c r="E7" s="12">
        <f t="shared" si="0"/>
        <v>105.12568296593639</v>
      </c>
      <c r="F7" s="12">
        <f>SUM(F8)</f>
        <v>3303956</v>
      </c>
      <c r="G7" s="12">
        <f t="shared" ref="G7:H7" si="2">SUM(G8)</f>
        <v>2278127</v>
      </c>
      <c r="H7" s="12">
        <f t="shared" si="2"/>
        <v>2243604</v>
      </c>
    </row>
    <row r="8" spans="1:8" s="6" customFormat="1" ht="25.2" customHeight="1" x14ac:dyDescent="0.3">
      <c r="A8" s="13" t="s">
        <v>6</v>
      </c>
      <c r="B8" s="13" t="s">
        <v>7</v>
      </c>
      <c r="C8" s="1">
        <v>3017354</v>
      </c>
      <c r="D8" s="1">
        <v>3172014</v>
      </c>
      <c r="E8" s="1">
        <f t="shared" si="0"/>
        <v>105.12568296593639</v>
      </c>
      <c r="F8" s="1">
        <v>3303956</v>
      </c>
      <c r="G8" s="1">
        <v>2278127</v>
      </c>
      <c r="H8" s="1">
        <v>2243604</v>
      </c>
    </row>
    <row r="9" spans="1:8" s="6" customFormat="1" ht="44.25" customHeight="1" x14ac:dyDescent="0.3">
      <c r="A9" s="10" t="s">
        <v>8</v>
      </c>
      <c r="B9" s="14" t="s">
        <v>9</v>
      </c>
      <c r="C9" s="12">
        <f>SUM(C10:C10)</f>
        <v>61196</v>
      </c>
      <c r="D9" s="12">
        <f>SUM(D10:D10)</f>
        <v>55645</v>
      </c>
      <c r="E9" s="12">
        <f t="shared" si="0"/>
        <v>90.929145695797104</v>
      </c>
      <c r="F9" s="12">
        <f>SUM(F10:F10)</f>
        <v>59919</v>
      </c>
      <c r="G9" s="12">
        <f t="shared" ref="G9:H9" si="3">SUM(G10:G10)</f>
        <v>57620</v>
      </c>
      <c r="H9" s="12">
        <f t="shared" si="3"/>
        <v>57160</v>
      </c>
    </row>
    <row r="10" spans="1:8" s="6" customFormat="1" ht="48" customHeight="1" x14ac:dyDescent="0.3">
      <c r="A10" s="10" t="s">
        <v>10</v>
      </c>
      <c r="B10" s="15" t="s">
        <v>11</v>
      </c>
      <c r="C10" s="1">
        <v>61196</v>
      </c>
      <c r="D10" s="1">
        <v>55645</v>
      </c>
      <c r="E10" s="1">
        <f t="shared" si="0"/>
        <v>90.929145695797104</v>
      </c>
      <c r="F10" s="1">
        <v>59919</v>
      </c>
      <c r="G10" s="1">
        <v>57620</v>
      </c>
      <c r="H10" s="1">
        <v>57160</v>
      </c>
    </row>
    <row r="11" spans="1:8" ht="27.6" customHeight="1" x14ac:dyDescent="0.3">
      <c r="A11" s="10" t="s">
        <v>12</v>
      </c>
      <c r="B11" s="16" t="s">
        <v>13</v>
      </c>
      <c r="C11" s="12">
        <f>SUM(C12:C15)</f>
        <v>520352</v>
      </c>
      <c r="D11" s="12">
        <f>SUM(D12:D15)</f>
        <v>540530</v>
      </c>
      <c r="E11" s="12">
        <f t="shared" si="0"/>
        <v>103.87775967037697</v>
      </c>
      <c r="F11" s="12">
        <f>SUM(F12:F15)</f>
        <v>635401</v>
      </c>
      <c r="G11" s="12">
        <f t="shared" ref="G11:H11" si="4">SUM(G12:G15)</f>
        <v>690040</v>
      </c>
      <c r="H11" s="12">
        <f t="shared" si="4"/>
        <v>786078</v>
      </c>
    </row>
    <row r="12" spans="1:8" ht="30" customHeight="1" x14ac:dyDescent="0.3">
      <c r="A12" s="17" t="s">
        <v>67</v>
      </c>
      <c r="B12" s="18" t="s">
        <v>14</v>
      </c>
      <c r="C12" s="1">
        <v>425000</v>
      </c>
      <c r="D12" s="1">
        <v>444000</v>
      </c>
      <c r="E12" s="1">
        <f t="shared" si="0"/>
        <v>104.47058823529412</v>
      </c>
      <c r="F12" s="1">
        <v>544458</v>
      </c>
      <c r="G12" s="1">
        <v>609793</v>
      </c>
      <c r="H12" s="1">
        <v>701262</v>
      </c>
    </row>
    <row r="13" spans="1:8" ht="28.5" customHeight="1" x14ac:dyDescent="0.3">
      <c r="A13" s="13" t="s">
        <v>15</v>
      </c>
      <c r="B13" s="19" t="s">
        <v>16</v>
      </c>
      <c r="C13" s="1">
        <v>52762</v>
      </c>
      <c r="D13" s="1">
        <v>52762</v>
      </c>
      <c r="E13" s="1">
        <f t="shared" si="0"/>
        <v>100</v>
      </c>
      <c r="F13" s="1">
        <v>16618</v>
      </c>
      <c r="G13" s="1">
        <v>0</v>
      </c>
      <c r="H13" s="1">
        <v>0</v>
      </c>
    </row>
    <row r="14" spans="1:8" ht="23.25" customHeight="1" x14ac:dyDescent="0.3">
      <c r="A14" s="13" t="s">
        <v>17</v>
      </c>
      <c r="B14" s="19" t="s">
        <v>18</v>
      </c>
      <c r="C14" s="1">
        <v>246</v>
      </c>
      <c r="D14" s="1">
        <v>527</v>
      </c>
      <c r="E14" s="1">
        <f t="shared" si="0"/>
        <v>214.22764227642276</v>
      </c>
      <c r="F14" s="1">
        <v>0</v>
      </c>
      <c r="G14" s="1">
        <v>496</v>
      </c>
      <c r="H14" s="1">
        <v>1078</v>
      </c>
    </row>
    <row r="15" spans="1:8" ht="27.6" x14ac:dyDescent="0.3">
      <c r="A15" s="17" t="s">
        <v>19</v>
      </c>
      <c r="B15" s="18" t="s">
        <v>20</v>
      </c>
      <c r="C15" s="1">
        <v>42344</v>
      </c>
      <c r="D15" s="1">
        <v>43241</v>
      </c>
      <c r="E15" s="1">
        <f t="shared" si="0"/>
        <v>102.11836387681844</v>
      </c>
      <c r="F15" s="1">
        <v>74325</v>
      </c>
      <c r="G15" s="1">
        <v>79751</v>
      </c>
      <c r="H15" s="1">
        <v>83738</v>
      </c>
    </row>
    <row r="16" spans="1:8" ht="24.6" customHeight="1" x14ac:dyDescent="0.3">
      <c r="A16" s="11" t="s">
        <v>79</v>
      </c>
      <c r="B16" s="20" t="s">
        <v>80</v>
      </c>
      <c r="C16" s="12">
        <f>SUM(C17+C18)</f>
        <v>672331</v>
      </c>
      <c r="D16" s="12">
        <f t="shared" ref="D16:H16" si="5">SUM(D17+D18)</f>
        <v>827531</v>
      </c>
      <c r="E16" s="12">
        <f t="shared" si="0"/>
        <v>123.08386791624959</v>
      </c>
      <c r="F16" s="12">
        <f t="shared" si="5"/>
        <v>647549</v>
      </c>
      <c r="G16" s="12">
        <f t="shared" si="5"/>
        <v>669894</v>
      </c>
      <c r="H16" s="12">
        <f t="shared" si="5"/>
        <v>693054</v>
      </c>
    </row>
    <row r="17" spans="1:8" ht="28.95" customHeight="1" x14ac:dyDescent="0.3">
      <c r="A17" s="17" t="s">
        <v>81</v>
      </c>
      <c r="B17" s="18" t="s">
        <v>82</v>
      </c>
      <c r="C17" s="1">
        <v>116802</v>
      </c>
      <c r="D17" s="1">
        <v>116802</v>
      </c>
      <c r="E17" s="1">
        <f t="shared" si="0"/>
        <v>100</v>
      </c>
      <c r="F17" s="1">
        <v>145913</v>
      </c>
      <c r="G17" s="1">
        <v>153209</v>
      </c>
      <c r="H17" s="1">
        <v>160869</v>
      </c>
    </row>
    <row r="18" spans="1:8" ht="24.6" customHeight="1" x14ac:dyDescent="0.3">
      <c r="A18" s="17" t="s">
        <v>84</v>
      </c>
      <c r="B18" s="18" t="s">
        <v>83</v>
      </c>
      <c r="C18" s="1">
        <f>SUM(C19:C20)</f>
        <v>555529</v>
      </c>
      <c r="D18" s="1">
        <f t="shared" ref="D18:H18" si="6">SUM(D19:D20)</f>
        <v>710729</v>
      </c>
      <c r="E18" s="1">
        <f t="shared" si="0"/>
        <v>127.93733540463235</v>
      </c>
      <c r="F18" s="1">
        <f t="shared" si="6"/>
        <v>501636</v>
      </c>
      <c r="G18" s="1">
        <f t="shared" si="6"/>
        <v>516685</v>
      </c>
      <c r="H18" s="1">
        <f t="shared" si="6"/>
        <v>532185</v>
      </c>
    </row>
    <row r="19" spans="1:8" ht="24" customHeight="1" x14ac:dyDescent="0.3">
      <c r="A19" s="21" t="s">
        <v>88</v>
      </c>
      <c r="B19" s="22" t="s">
        <v>85</v>
      </c>
      <c r="C19" s="1">
        <v>364800</v>
      </c>
      <c r="D19" s="1">
        <v>520000</v>
      </c>
      <c r="E19" s="1">
        <f t="shared" si="0"/>
        <v>142.54385964912282</v>
      </c>
      <c r="F19" s="1">
        <v>261188</v>
      </c>
      <c r="G19" s="1">
        <v>269024</v>
      </c>
      <c r="H19" s="1">
        <v>277094</v>
      </c>
    </row>
    <row r="20" spans="1:8" ht="24" customHeight="1" x14ac:dyDescent="0.3">
      <c r="A20" s="21" t="s">
        <v>87</v>
      </c>
      <c r="B20" s="22" t="s">
        <v>86</v>
      </c>
      <c r="C20" s="1">
        <v>190729</v>
      </c>
      <c r="D20" s="1">
        <v>190729</v>
      </c>
      <c r="E20" s="1">
        <f t="shared" si="0"/>
        <v>100</v>
      </c>
      <c r="F20" s="1">
        <v>240448</v>
      </c>
      <c r="G20" s="1">
        <v>247661</v>
      </c>
      <c r="H20" s="1">
        <v>255091</v>
      </c>
    </row>
    <row r="21" spans="1:8" ht="31.2" customHeight="1" x14ac:dyDescent="0.3">
      <c r="A21" s="10" t="s">
        <v>21</v>
      </c>
      <c r="B21" s="10" t="s">
        <v>22</v>
      </c>
      <c r="C21" s="12">
        <f>SUM(C22+C24)</f>
        <v>40014</v>
      </c>
      <c r="D21" s="12">
        <f>SUM(D22+D24+D26)</f>
        <v>40039</v>
      </c>
      <c r="E21" s="12">
        <f t="shared" si="0"/>
        <v>100.06247813265357</v>
      </c>
      <c r="F21" s="12">
        <f>SUM(F22+F24+F26)</f>
        <v>41851</v>
      </c>
      <c r="G21" s="12">
        <f t="shared" ref="G21:H21" si="7">SUM(G22+G24+G26)</f>
        <v>43155</v>
      </c>
      <c r="H21" s="12">
        <f t="shared" si="7"/>
        <v>44875</v>
      </c>
    </row>
    <row r="22" spans="1:8" ht="52.2" customHeight="1" x14ac:dyDescent="0.3">
      <c r="A22" s="13" t="s">
        <v>23</v>
      </c>
      <c r="B22" s="19" t="s">
        <v>24</v>
      </c>
      <c r="C22" s="1">
        <f>SUM(C23)</f>
        <v>39914</v>
      </c>
      <c r="D22" s="1">
        <f>SUM(D23)</f>
        <v>39914</v>
      </c>
      <c r="E22" s="1">
        <f t="shared" si="0"/>
        <v>100</v>
      </c>
      <c r="F22" s="1">
        <f>SUM(F23)</f>
        <v>41351</v>
      </c>
      <c r="G22" s="1">
        <f t="shared" ref="G22:H22" si="8">SUM(G23)</f>
        <v>43005</v>
      </c>
      <c r="H22" s="1">
        <f t="shared" si="8"/>
        <v>44725</v>
      </c>
    </row>
    <row r="23" spans="1:8" ht="81" customHeight="1" x14ac:dyDescent="0.3">
      <c r="A23" s="23" t="s">
        <v>25</v>
      </c>
      <c r="B23" s="24" t="s">
        <v>26</v>
      </c>
      <c r="C23" s="1">
        <v>39914</v>
      </c>
      <c r="D23" s="1">
        <v>39914</v>
      </c>
      <c r="E23" s="1">
        <f t="shared" si="0"/>
        <v>100</v>
      </c>
      <c r="F23" s="1">
        <v>41351</v>
      </c>
      <c r="G23" s="1">
        <v>43005</v>
      </c>
      <c r="H23" s="1">
        <v>44725</v>
      </c>
    </row>
    <row r="24" spans="1:8" ht="63.75" customHeight="1" x14ac:dyDescent="0.3">
      <c r="A24" s="13" t="s">
        <v>27</v>
      </c>
      <c r="B24" s="25" t="s">
        <v>28</v>
      </c>
      <c r="C24" s="1">
        <f>SUM(C25)</f>
        <v>100</v>
      </c>
      <c r="D24" s="1">
        <f>SUM(D25)</f>
        <v>110</v>
      </c>
      <c r="E24" s="1">
        <f t="shared" si="0"/>
        <v>110.00000000000001</v>
      </c>
      <c r="F24" s="1">
        <f>SUM(F25)</f>
        <v>500</v>
      </c>
      <c r="G24" s="1">
        <f t="shared" ref="G24:H24" si="9">SUM(G25)</f>
        <v>150</v>
      </c>
      <c r="H24" s="1">
        <f t="shared" si="9"/>
        <v>150</v>
      </c>
    </row>
    <row r="25" spans="1:8" ht="48" customHeight="1" x14ac:dyDescent="0.3">
      <c r="A25" s="23" t="s">
        <v>29</v>
      </c>
      <c r="B25" s="26" t="s">
        <v>30</v>
      </c>
      <c r="C25" s="1">
        <v>100</v>
      </c>
      <c r="D25" s="27">
        <v>110</v>
      </c>
      <c r="E25" s="1">
        <f t="shared" si="0"/>
        <v>110.00000000000001</v>
      </c>
      <c r="F25" s="1">
        <v>500</v>
      </c>
      <c r="G25" s="1">
        <v>150</v>
      </c>
      <c r="H25" s="1">
        <v>150</v>
      </c>
    </row>
    <row r="26" spans="1:8" ht="63.75" customHeight="1" x14ac:dyDescent="0.3">
      <c r="A26" s="13" t="s">
        <v>121</v>
      </c>
      <c r="B26" s="25" t="s">
        <v>123</v>
      </c>
      <c r="C26" s="1"/>
      <c r="D26" s="27">
        <f>D27</f>
        <v>15</v>
      </c>
      <c r="E26" s="1"/>
      <c r="F26" s="12"/>
      <c r="G26" s="12"/>
      <c r="H26" s="12"/>
    </row>
    <row r="27" spans="1:8" ht="109.5" customHeight="1" x14ac:dyDescent="0.3">
      <c r="A27" s="23" t="s">
        <v>122</v>
      </c>
      <c r="B27" s="26" t="s">
        <v>124</v>
      </c>
      <c r="C27" s="1"/>
      <c r="D27" s="27">
        <v>15</v>
      </c>
      <c r="E27" s="1"/>
      <c r="F27" s="12"/>
      <c r="G27" s="12"/>
      <c r="H27" s="12"/>
    </row>
    <row r="28" spans="1:8" ht="59.4" customHeight="1" x14ac:dyDescent="0.3">
      <c r="A28" s="10" t="s">
        <v>115</v>
      </c>
      <c r="B28" s="28" t="s">
        <v>116</v>
      </c>
      <c r="C28" s="1"/>
      <c r="D28" s="37">
        <v>26</v>
      </c>
      <c r="E28" s="1"/>
      <c r="F28" s="12"/>
      <c r="G28" s="12"/>
      <c r="H28" s="12"/>
    </row>
    <row r="29" spans="1:8" ht="45.6" customHeight="1" x14ac:dyDescent="0.3">
      <c r="A29" s="10" t="s">
        <v>31</v>
      </c>
      <c r="B29" s="28" t="s">
        <v>32</v>
      </c>
      <c r="C29" s="12">
        <f>SUM(C32+C38)</f>
        <v>309769</v>
      </c>
      <c r="D29" s="12">
        <f>D30+D32+D38</f>
        <v>313469</v>
      </c>
      <c r="E29" s="12">
        <f>SUM(E32+E38)+E37</f>
        <v>289.52783300551414</v>
      </c>
      <c r="F29" s="12">
        <f>F30+F32+F38</f>
        <v>323761</v>
      </c>
      <c r="G29" s="12">
        <f t="shared" ref="G29:H29" si="10">G30+G32+G38</f>
        <v>312848</v>
      </c>
      <c r="H29" s="12">
        <f t="shared" si="10"/>
        <v>288943</v>
      </c>
    </row>
    <row r="30" spans="1:8" ht="103.5" customHeight="1" x14ac:dyDescent="0.3">
      <c r="A30" s="13" t="s">
        <v>33</v>
      </c>
      <c r="B30" s="25" t="s">
        <v>34</v>
      </c>
      <c r="C30" s="12"/>
      <c r="D30" s="1">
        <f>D31</f>
        <v>20</v>
      </c>
      <c r="E30" s="12"/>
      <c r="F30" s="1">
        <f>F31</f>
        <v>15</v>
      </c>
      <c r="G30" s="1">
        <f t="shared" ref="G30:H30" si="11">G31</f>
        <v>15</v>
      </c>
      <c r="H30" s="1">
        <f t="shared" si="11"/>
        <v>15</v>
      </c>
    </row>
    <row r="31" spans="1:8" ht="87" customHeight="1" x14ac:dyDescent="0.3">
      <c r="A31" s="23" t="s">
        <v>125</v>
      </c>
      <c r="B31" s="24" t="s">
        <v>126</v>
      </c>
      <c r="C31" s="12"/>
      <c r="D31" s="1">
        <v>20</v>
      </c>
      <c r="E31" s="12"/>
      <c r="F31" s="1">
        <v>15</v>
      </c>
      <c r="G31" s="1">
        <v>15</v>
      </c>
      <c r="H31" s="1">
        <v>15</v>
      </c>
    </row>
    <row r="32" spans="1:8" ht="134.25" customHeight="1" x14ac:dyDescent="0.3">
      <c r="A32" s="30" t="s">
        <v>35</v>
      </c>
      <c r="B32" s="25" t="s">
        <v>36</v>
      </c>
      <c r="C32" s="1">
        <f>SUM(C33:C37)</f>
        <v>272769</v>
      </c>
      <c r="D32" s="1">
        <f>D33+D37+D34+D35+D36</f>
        <v>266527</v>
      </c>
      <c r="E32" s="1">
        <f t="shared" ref="E32:E47" si="12">D32/C32*100</f>
        <v>97.711616789297906</v>
      </c>
      <c r="F32" s="1">
        <f>F33+F37+F34+F35+F36</f>
        <v>281246</v>
      </c>
      <c r="G32" s="1">
        <f t="shared" ref="G32:H32" si="13">G33+G37+G34+G35+G36</f>
        <v>274333</v>
      </c>
      <c r="H32" s="1">
        <f t="shared" si="13"/>
        <v>253428</v>
      </c>
    </row>
    <row r="33" spans="1:8" ht="108.75" customHeight="1" x14ac:dyDescent="0.3">
      <c r="A33" s="29" t="s">
        <v>89</v>
      </c>
      <c r="B33" s="24" t="s">
        <v>90</v>
      </c>
      <c r="C33" s="1">
        <v>223307</v>
      </c>
      <c r="D33" s="1">
        <v>223307</v>
      </c>
      <c r="E33" s="1">
        <f t="shared" si="12"/>
        <v>100</v>
      </c>
      <c r="F33" s="1">
        <v>234000</v>
      </c>
      <c r="G33" s="1">
        <v>226161</v>
      </c>
      <c r="H33" s="1">
        <v>207302</v>
      </c>
    </row>
    <row r="34" spans="1:8" ht="99.6" customHeight="1" x14ac:dyDescent="0.3">
      <c r="A34" s="40" t="s">
        <v>92</v>
      </c>
      <c r="B34" s="41" t="s">
        <v>91</v>
      </c>
      <c r="C34" s="39">
        <v>24108</v>
      </c>
      <c r="D34" s="39">
        <v>20108</v>
      </c>
      <c r="E34" s="39">
        <f t="shared" si="12"/>
        <v>83.407997345279568</v>
      </c>
      <c r="F34" s="1">
        <v>24108</v>
      </c>
      <c r="G34" s="1">
        <v>24108</v>
      </c>
      <c r="H34" s="1">
        <v>21100</v>
      </c>
    </row>
    <row r="35" spans="1:8" ht="124.5" customHeight="1" x14ac:dyDescent="0.3">
      <c r="A35" s="26" t="s">
        <v>93</v>
      </c>
      <c r="B35" s="31" t="s">
        <v>94</v>
      </c>
      <c r="C35" s="1">
        <v>1362</v>
      </c>
      <c r="D35" s="1">
        <v>400</v>
      </c>
      <c r="E35" s="1">
        <f t="shared" si="12"/>
        <v>29.368575624082233</v>
      </c>
      <c r="F35" s="1">
        <v>415</v>
      </c>
      <c r="G35" s="1">
        <v>432</v>
      </c>
      <c r="H35" s="1">
        <v>449</v>
      </c>
    </row>
    <row r="36" spans="1:8" ht="66" customHeight="1" x14ac:dyDescent="0.3">
      <c r="A36" s="23" t="s">
        <v>96</v>
      </c>
      <c r="B36" s="24" t="s">
        <v>95</v>
      </c>
      <c r="C36" s="1">
        <v>23892</v>
      </c>
      <c r="D36" s="1">
        <v>22647</v>
      </c>
      <c r="E36" s="1">
        <f t="shared" si="12"/>
        <v>94.789050728277246</v>
      </c>
      <c r="F36" s="1">
        <v>22723</v>
      </c>
      <c r="G36" s="1">
        <v>23632</v>
      </c>
      <c r="H36" s="1">
        <v>24577</v>
      </c>
    </row>
    <row r="37" spans="1:8" ht="79.5" customHeight="1" x14ac:dyDescent="0.3">
      <c r="A37" s="23" t="s">
        <v>119</v>
      </c>
      <c r="B37" s="24" t="s">
        <v>120</v>
      </c>
      <c r="C37" s="1">
        <v>100</v>
      </c>
      <c r="D37" s="1">
        <v>65</v>
      </c>
      <c r="E37" s="1">
        <f t="shared" si="12"/>
        <v>65</v>
      </c>
      <c r="F37" s="12"/>
      <c r="G37" s="12"/>
      <c r="H37" s="12"/>
    </row>
    <row r="38" spans="1:8" ht="120" customHeight="1" x14ac:dyDescent="0.3">
      <c r="A38" s="13" t="s">
        <v>37</v>
      </c>
      <c r="B38" s="25" t="s">
        <v>38</v>
      </c>
      <c r="C38" s="1">
        <f>SUM(C39)</f>
        <v>37000</v>
      </c>
      <c r="D38" s="1">
        <f>SUM(D39)</f>
        <v>46922</v>
      </c>
      <c r="E38" s="1">
        <f t="shared" si="12"/>
        <v>126.81621621621622</v>
      </c>
      <c r="F38" s="1">
        <f>SUM(F39:F40)</f>
        <v>42500</v>
      </c>
      <c r="G38" s="1">
        <f t="shared" ref="G38:H38" si="14">SUM(G39:G40)</f>
        <v>38500</v>
      </c>
      <c r="H38" s="1">
        <f t="shared" si="14"/>
        <v>35500</v>
      </c>
    </row>
    <row r="39" spans="1:8" ht="134.25" customHeight="1" x14ac:dyDescent="0.3">
      <c r="A39" s="24" t="s">
        <v>97</v>
      </c>
      <c r="B39" s="24" t="s">
        <v>98</v>
      </c>
      <c r="C39" s="1">
        <v>37000</v>
      </c>
      <c r="D39" s="1">
        <v>46922</v>
      </c>
      <c r="E39" s="1">
        <f t="shared" si="12"/>
        <v>126.81621621621622</v>
      </c>
      <c r="F39" s="1">
        <v>30000</v>
      </c>
      <c r="G39" s="1">
        <v>26000</v>
      </c>
      <c r="H39" s="1">
        <v>23000</v>
      </c>
    </row>
    <row r="40" spans="1:8" ht="138" x14ac:dyDescent="0.3">
      <c r="A40" s="24" t="s">
        <v>137</v>
      </c>
      <c r="B40" s="24" t="s">
        <v>136</v>
      </c>
      <c r="C40" s="1"/>
      <c r="D40" s="1"/>
      <c r="E40" s="1"/>
      <c r="F40" s="1">
        <v>12500</v>
      </c>
      <c r="G40" s="1">
        <v>12500</v>
      </c>
      <c r="H40" s="1">
        <v>12500</v>
      </c>
    </row>
    <row r="41" spans="1:8" ht="34.200000000000003" customHeight="1" x14ac:dyDescent="0.3">
      <c r="A41" s="10" t="s">
        <v>39</v>
      </c>
      <c r="B41" s="28" t="s">
        <v>40</v>
      </c>
      <c r="C41" s="12">
        <f>SUM(C42)</f>
        <v>6090</v>
      </c>
      <c r="D41" s="12">
        <f>SUM(D42)</f>
        <v>3000</v>
      </c>
      <c r="E41" s="1">
        <f t="shared" si="12"/>
        <v>49.261083743842363</v>
      </c>
      <c r="F41" s="12">
        <f>SUM(F42)</f>
        <v>1685</v>
      </c>
      <c r="G41" s="12">
        <f t="shared" ref="G41:H41" si="15">SUM(G42)</f>
        <v>1685</v>
      </c>
      <c r="H41" s="12">
        <f t="shared" si="15"/>
        <v>1685</v>
      </c>
    </row>
    <row r="42" spans="1:8" ht="27.6" x14ac:dyDescent="0.3">
      <c r="A42" s="42" t="s">
        <v>41</v>
      </c>
      <c r="B42" s="43" t="s">
        <v>42</v>
      </c>
      <c r="C42" s="39">
        <v>6090</v>
      </c>
      <c r="D42" s="39">
        <v>3000</v>
      </c>
      <c r="E42" s="39">
        <f t="shared" si="12"/>
        <v>49.261083743842363</v>
      </c>
      <c r="F42" s="1">
        <v>1685</v>
      </c>
      <c r="G42" s="1">
        <v>1685</v>
      </c>
      <c r="H42" s="1">
        <v>1685</v>
      </c>
    </row>
    <row r="43" spans="1:8" ht="47.4" customHeight="1" x14ac:dyDescent="0.3">
      <c r="A43" s="10" t="s">
        <v>43</v>
      </c>
      <c r="B43" s="28" t="s">
        <v>44</v>
      </c>
      <c r="C43" s="12">
        <f>SUM(C46+C44)</f>
        <v>11600</v>
      </c>
      <c r="D43" s="12">
        <f>SUM(D46+D44)</f>
        <v>10500</v>
      </c>
      <c r="E43" s="1">
        <f t="shared" si="12"/>
        <v>90.517241379310349</v>
      </c>
      <c r="F43" s="12">
        <f>SUM(F46+F44)</f>
        <v>8300</v>
      </c>
      <c r="G43" s="12">
        <f t="shared" ref="G43:H43" si="16">SUM(G46+G44)</f>
        <v>8358</v>
      </c>
      <c r="H43" s="12">
        <f t="shared" si="16"/>
        <v>8424</v>
      </c>
    </row>
    <row r="44" spans="1:8" ht="24.75" customHeight="1" x14ac:dyDescent="0.3">
      <c r="A44" s="13" t="s">
        <v>72</v>
      </c>
      <c r="B44" s="19" t="s">
        <v>73</v>
      </c>
      <c r="C44" s="1">
        <f>C45</f>
        <v>1600</v>
      </c>
      <c r="D44" s="1">
        <f>D45</f>
        <v>1600</v>
      </c>
      <c r="E44" s="1">
        <f t="shared" si="12"/>
        <v>100</v>
      </c>
      <c r="F44" s="1">
        <f>F45</f>
        <v>1700</v>
      </c>
      <c r="G44" s="1">
        <f t="shared" ref="G44:H44" si="17">G45</f>
        <v>1700</v>
      </c>
      <c r="H44" s="1">
        <f t="shared" si="17"/>
        <v>1700</v>
      </c>
    </row>
    <row r="45" spans="1:8" ht="27.6" x14ac:dyDescent="0.3">
      <c r="A45" s="13" t="s">
        <v>99</v>
      </c>
      <c r="B45" s="26" t="s">
        <v>100</v>
      </c>
      <c r="C45" s="1">
        <v>1600</v>
      </c>
      <c r="D45" s="39">
        <v>1600</v>
      </c>
      <c r="E45" s="1">
        <f t="shared" si="12"/>
        <v>100</v>
      </c>
      <c r="F45" s="1">
        <v>1700</v>
      </c>
      <c r="G45" s="1">
        <v>1700</v>
      </c>
      <c r="H45" s="1">
        <v>1700</v>
      </c>
    </row>
    <row r="46" spans="1:8" ht="23.4" customHeight="1" x14ac:dyDescent="0.3">
      <c r="A46" s="13" t="s">
        <v>45</v>
      </c>
      <c r="B46" s="19" t="s">
        <v>46</v>
      </c>
      <c r="C46" s="1">
        <f>SUM(C47:C48)</f>
        <v>10000</v>
      </c>
      <c r="D46" s="1">
        <f t="shared" ref="D46:F46" si="18">SUM(D47:D48)</f>
        <v>8900</v>
      </c>
      <c r="E46" s="1">
        <f t="shared" si="12"/>
        <v>89</v>
      </c>
      <c r="F46" s="1">
        <f t="shared" si="18"/>
        <v>6600</v>
      </c>
      <c r="G46" s="1">
        <f t="shared" ref="G46:H46" si="19">SUM(G47:G48)</f>
        <v>6658</v>
      </c>
      <c r="H46" s="1">
        <f t="shared" si="19"/>
        <v>6724</v>
      </c>
    </row>
    <row r="47" spans="1:8" ht="41.4" x14ac:dyDescent="0.3">
      <c r="A47" s="26" t="s">
        <v>101</v>
      </c>
      <c r="B47" s="26" t="s">
        <v>102</v>
      </c>
      <c r="C47" s="1">
        <v>2012</v>
      </c>
      <c r="D47" s="1">
        <v>1700</v>
      </c>
      <c r="E47" s="1">
        <f t="shared" si="12"/>
        <v>84.493041749502979</v>
      </c>
      <c r="F47" s="1">
        <v>1600</v>
      </c>
      <c r="G47" s="1">
        <v>1658</v>
      </c>
      <c r="H47" s="1">
        <v>1724</v>
      </c>
    </row>
    <row r="48" spans="1:8" ht="27.6" x14ac:dyDescent="0.3">
      <c r="A48" s="24" t="s">
        <v>103</v>
      </c>
      <c r="B48" s="26" t="s">
        <v>104</v>
      </c>
      <c r="C48" s="1">
        <v>7988</v>
      </c>
      <c r="D48" s="39">
        <v>7200</v>
      </c>
      <c r="E48" s="1"/>
      <c r="F48" s="1">
        <v>5000</v>
      </c>
      <c r="G48" s="1">
        <v>5000</v>
      </c>
      <c r="H48" s="1">
        <v>5000</v>
      </c>
    </row>
    <row r="49" spans="1:8" ht="36.6" customHeight="1" x14ac:dyDescent="0.3">
      <c r="A49" s="10" t="s">
        <v>47</v>
      </c>
      <c r="B49" s="28" t="s">
        <v>48</v>
      </c>
      <c r="C49" s="12">
        <f>SUM(C50+C51+C54)</f>
        <v>59701</v>
      </c>
      <c r="D49" s="12">
        <f>SUM(D50+D51+D54)</f>
        <v>30804</v>
      </c>
      <c r="E49" s="12">
        <f t="shared" ref="E49:E66" si="20">D49/C49*100</f>
        <v>51.597125676286822</v>
      </c>
      <c r="F49" s="12">
        <f>SUM(F50+F51+F54)</f>
        <v>37257</v>
      </c>
      <c r="G49" s="12">
        <f t="shared" ref="G49:H49" si="21">SUM(G50+G51+G54)</f>
        <v>25906</v>
      </c>
      <c r="H49" s="12">
        <f t="shared" si="21"/>
        <v>19433</v>
      </c>
    </row>
    <row r="50" spans="1:8" ht="120" customHeight="1" x14ac:dyDescent="0.3">
      <c r="A50" s="32" t="s">
        <v>49</v>
      </c>
      <c r="B50" s="33" t="s">
        <v>50</v>
      </c>
      <c r="C50" s="1">
        <v>9587</v>
      </c>
      <c r="D50" s="1">
        <v>8734</v>
      </c>
      <c r="E50" s="1">
        <f t="shared" si="20"/>
        <v>91.102534682382398</v>
      </c>
      <c r="F50" s="1">
        <v>8343</v>
      </c>
      <c r="G50" s="1">
        <v>8343</v>
      </c>
      <c r="H50" s="1">
        <v>7545</v>
      </c>
    </row>
    <row r="51" spans="1:8" ht="80.25" customHeight="1" x14ac:dyDescent="0.3">
      <c r="A51" s="13" t="s">
        <v>51</v>
      </c>
      <c r="B51" s="19" t="s">
        <v>52</v>
      </c>
      <c r="C51" s="1">
        <f>SUM(C52:C53)</f>
        <v>39114</v>
      </c>
      <c r="D51" s="1">
        <f>SUM(D52:D53)</f>
        <v>9070</v>
      </c>
      <c r="E51" s="1">
        <f t="shared" si="20"/>
        <v>23.188628112696222</v>
      </c>
      <c r="F51" s="1">
        <f>SUM(F52:F53)</f>
        <v>22914</v>
      </c>
      <c r="G51" s="1">
        <f t="shared" ref="G51:H51" si="22">SUM(G52:G53)</f>
        <v>14563</v>
      </c>
      <c r="H51" s="1">
        <f t="shared" si="22"/>
        <v>10388</v>
      </c>
    </row>
    <row r="52" spans="1:8" ht="57.6" customHeight="1" x14ac:dyDescent="0.3">
      <c r="A52" s="26" t="s">
        <v>105</v>
      </c>
      <c r="B52" s="24" t="s">
        <v>106</v>
      </c>
      <c r="C52" s="1">
        <v>39114</v>
      </c>
      <c r="D52" s="39">
        <v>9000</v>
      </c>
      <c r="E52" s="1">
        <f t="shared" si="20"/>
        <v>23.00966405890474</v>
      </c>
      <c r="F52" s="1">
        <v>22914</v>
      </c>
      <c r="G52" s="1">
        <v>14563</v>
      </c>
      <c r="H52" s="1">
        <v>10388</v>
      </c>
    </row>
    <row r="53" spans="1:8" ht="78.75" customHeight="1" x14ac:dyDescent="0.3">
      <c r="A53" s="26" t="s">
        <v>108</v>
      </c>
      <c r="B53" s="26" t="s">
        <v>107</v>
      </c>
      <c r="C53" s="1">
        <v>0</v>
      </c>
      <c r="D53" s="1">
        <v>70</v>
      </c>
      <c r="E53" s="38" t="e">
        <f t="shared" si="20"/>
        <v>#DIV/0!</v>
      </c>
      <c r="F53" s="12"/>
      <c r="G53" s="12"/>
      <c r="H53" s="12"/>
    </row>
    <row r="54" spans="1:8" ht="111" customHeight="1" x14ac:dyDescent="0.3">
      <c r="A54" s="19" t="s">
        <v>68</v>
      </c>
      <c r="B54" s="19" t="s">
        <v>69</v>
      </c>
      <c r="C54" s="1">
        <f>SUM(C55:C55)</f>
        <v>11000</v>
      </c>
      <c r="D54" s="1">
        <f>D55+D56</f>
        <v>13000</v>
      </c>
      <c r="E54" s="1">
        <f t="shared" si="20"/>
        <v>118.18181818181819</v>
      </c>
      <c r="F54" s="1">
        <f>F55+F56</f>
        <v>6000</v>
      </c>
      <c r="G54" s="1">
        <f t="shared" ref="G54:H54" si="23">G55+G56</f>
        <v>3000</v>
      </c>
      <c r="H54" s="1">
        <f t="shared" si="23"/>
        <v>1500</v>
      </c>
    </row>
    <row r="55" spans="1:8" ht="118.5" customHeight="1" x14ac:dyDescent="0.3">
      <c r="A55" s="44" t="s">
        <v>109</v>
      </c>
      <c r="B55" s="44" t="s">
        <v>110</v>
      </c>
      <c r="C55" s="39">
        <v>11000</v>
      </c>
      <c r="D55" s="39">
        <v>12932</v>
      </c>
      <c r="E55" s="39">
        <f t="shared" si="20"/>
        <v>117.56363636363636</v>
      </c>
      <c r="F55" s="1">
        <v>6000</v>
      </c>
      <c r="G55" s="1">
        <v>3000</v>
      </c>
      <c r="H55" s="1">
        <v>1500</v>
      </c>
    </row>
    <row r="56" spans="1:8" ht="105.75" customHeight="1" x14ac:dyDescent="0.3">
      <c r="A56" s="44" t="s">
        <v>127</v>
      </c>
      <c r="B56" s="44" t="s">
        <v>128</v>
      </c>
      <c r="C56" s="39"/>
      <c r="D56" s="39">
        <v>68</v>
      </c>
      <c r="E56" s="39"/>
      <c r="F56" s="12"/>
      <c r="G56" s="12"/>
      <c r="H56" s="12"/>
    </row>
    <row r="57" spans="1:8" ht="25.2" customHeight="1" x14ac:dyDescent="0.3">
      <c r="A57" s="10" t="s">
        <v>53</v>
      </c>
      <c r="B57" s="28" t="s">
        <v>54</v>
      </c>
      <c r="C57" s="12">
        <v>2300</v>
      </c>
      <c r="D57" s="45">
        <v>6500</v>
      </c>
      <c r="E57" s="1">
        <f t="shared" si="20"/>
        <v>282.60869565217394</v>
      </c>
      <c r="F57" s="12">
        <v>4500</v>
      </c>
      <c r="G57" s="12">
        <v>4500</v>
      </c>
      <c r="H57" s="12">
        <v>4500</v>
      </c>
    </row>
    <row r="58" spans="1:8" ht="25.95" customHeight="1" x14ac:dyDescent="0.3">
      <c r="A58" s="10" t="s">
        <v>55</v>
      </c>
      <c r="B58" s="28" t="s">
        <v>56</v>
      </c>
      <c r="C58" s="12">
        <f>C59</f>
        <v>3600</v>
      </c>
      <c r="D58" s="12">
        <f>SUM(D59:D59)</f>
        <v>9000</v>
      </c>
      <c r="E58" s="1">
        <f t="shared" si="20"/>
        <v>250</v>
      </c>
      <c r="F58" s="12">
        <f>SUM(F59:F59)</f>
        <v>6000</v>
      </c>
      <c r="G58" s="12">
        <f t="shared" ref="G58:H58" si="24">SUM(G59:G59)</f>
        <v>6000</v>
      </c>
      <c r="H58" s="12">
        <f t="shared" si="24"/>
        <v>6000</v>
      </c>
    </row>
    <row r="59" spans="1:8" ht="28.95" customHeight="1" x14ac:dyDescent="0.3">
      <c r="A59" s="13" t="s">
        <v>57</v>
      </c>
      <c r="B59" s="19" t="s">
        <v>56</v>
      </c>
      <c r="C59" s="1">
        <v>3600</v>
      </c>
      <c r="D59" s="1">
        <v>9000</v>
      </c>
      <c r="E59" s="1">
        <f t="shared" si="20"/>
        <v>250</v>
      </c>
      <c r="F59" s="1">
        <v>6000</v>
      </c>
      <c r="G59" s="1">
        <v>6000</v>
      </c>
      <c r="H59" s="1">
        <v>6000</v>
      </c>
    </row>
    <row r="60" spans="1:8" ht="24" customHeight="1" x14ac:dyDescent="0.3">
      <c r="A60" s="10" t="s">
        <v>58</v>
      </c>
      <c r="B60" s="28" t="s">
        <v>59</v>
      </c>
      <c r="C60" s="12">
        <f>SUM(C61+C66+C67+C68)</f>
        <v>5561625.9000000004</v>
      </c>
      <c r="D60" s="12">
        <f>SUM(D62:D68)</f>
        <v>5051560</v>
      </c>
      <c r="E60" s="12">
        <f t="shared" si="20"/>
        <v>90.828834783727544</v>
      </c>
      <c r="F60" s="12">
        <f>SUM(F62:F68)</f>
        <v>5173437.5</v>
      </c>
      <c r="G60" s="12">
        <f t="shared" ref="G60:H60" si="25">SUM(G62:G68)</f>
        <v>4831407.5999999996</v>
      </c>
      <c r="H60" s="12">
        <f t="shared" si="25"/>
        <v>4699803.5</v>
      </c>
    </row>
    <row r="61" spans="1:8" ht="63.75" customHeight="1" x14ac:dyDescent="0.3">
      <c r="A61" s="10" t="s">
        <v>111</v>
      </c>
      <c r="B61" s="28" t="s">
        <v>112</v>
      </c>
      <c r="C61" s="12">
        <f>SUM(C62:C65)</f>
        <v>5561625.9000000004</v>
      </c>
      <c r="D61" s="12">
        <f t="shared" ref="D61:F61" si="26">SUM(D62:D65)</f>
        <v>5053748.7</v>
      </c>
      <c r="E61" s="12">
        <f t="shared" si="20"/>
        <v>90.868188383544464</v>
      </c>
      <c r="F61" s="12">
        <f t="shared" si="26"/>
        <v>5173437.5</v>
      </c>
      <c r="G61" s="12">
        <f t="shared" ref="G61:H61" si="27">SUM(G62:G65)</f>
        <v>4831407.5999999996</v>
      </c>
      <c r="H61" s="12">
        <f t="shared" si="27"/>
        <v>4699803.5</v>
      </c>
    </row>
    <row r="62" spans="1:8" ht="27" customHeight="1" x14ac:dyDescent="0.3">
      <c r="A62" s="13" t="s">
        <v>60</v>
      </c>
      <c r="B62" s="3" t="s">
        <v>74</v>
      </c>
      <c r="C62" s="1">
        <v>5624</v>
      </c>
      <c r="D62" s="1">
        <v>5624</v>
      </c>
      <c r="E62" s="1">
        <f t="shared" si="20"/>
        <v>100</v>
      </c>
      <c r="F62" s="1">
        <v>5296</v>
      </c>
      <c r="G62" s="1">
        <v>6489</v>
      </c>
      <c r="H62" s="1">
        <v>6540</v>
      </c>
    </row>
    <row r="63" spans="1:8" ht="22.5" customHeight="1" x14ac:dyDescent="0.3">
      <c r="A63" s="13" t="s">
        <v>61</v>
      </c>
      <c r="B63" s="3" t="s">
        <v>75</v>
      </c>
      <c r="C63" s="1">
        <v>2254618</v>
      </c>
      <c r="D63" s="39">
        <v>1855939.8</v>
      </c>
      <c r="E63" s="1">
        <f t="shared" si="20"/>
        <v>82.317261726820249</v>
      </c>
      <c r="F63" s="1">
        <v>1953297.5</v>
      </c>
      <c r="G63" s="1">
        <v>1603834.6</v>
      </c>
      <c r="H63" s="1">
        <v>1499610.5</v>
      </c>
    </row>
    <row r="64" spans="1:8" ht="21" customHeight="1" x14ac:dyDescent="0.3">
      <c r="A64" s="13" t="s">
        <v>62</v>
      </c>
      <c r="B64" s="3" t="s">
        <v>76</v>
      </c>
      <c r="C64" s="1">
        <v>3298066</v>
      </c>
      <c r="D64" s="1">
        <v>3188867</v>
      </c>
      <c r="E64" s="1">
        <f t="shared" si="20"/>
        <v>96.688998946655403</v>
      </c>
      <c r="F64" s="1">
        <v>3214844</v>
      </c>
      <c r="G64" s="1">
        <v>3219084</v>
      </c>
      <c r="H64" s="1">
        <v>3193653</v>
      </c>
    </row>
    <row r="65" spans="1:8" ht="21.75" customHeight="1" x14ac:dyDescent="0.3">
      <c r="A65" s="13" t="s">
        <v>63</v>
      </c>
      <c r="B65" s="3" t="s">
        <v>64</v>
      </c>
      <c r="C65" s="1">
        <v>3317.9</v>
      </c>
      <c r="D65" s="39">
        <v>3317.9</v>
      </c>
      <c r="E65" s="1">
        <f t="shared" si="20"/>
        <v>100</v>
      </c>
      <c r="F65" s="1"/>
      <c r="G65" s="1">
        <v>2000</v>
      </c>
      <c r="H65" s="1"/>
    </row>
    <row r="66" spans="1:8" ht="24" customHeight="1" x14ac:dyDescent="0.3">
      <c r="A66" s="13" t="s">
        <v>113</v>
      </c>
      <c r="B66" s="4" t="s">
        <v>114</v>
      </c>
      <c r="C66" s="1">
        <v>0</v>
      </c>
      <c r="D66" s="1">
        <v>4467.8</v>
      </c>
      <c r="E66" s="38" t="e">
        <f t="shared" si="20"/>
        <v>#DIV/0!</v>
      </c>
      <c r="F66" s="12"/>
      <c r="G66" s="12"/>
      <c r="H66" s="12"/>
    </row>
    <row r="67" spans="1:8" ht="46.5" customHeight="1" x14ac:dyDescent="0.3">
      <c r="A67" s="13" t="s">
        <v>70</v>
      </c>
      <c r="B67" s="4" t="s">
        <v>77</v>
      </c>
      <c r="C67" s="34">
        <v>0</v>
      </c>
      <c r="D67" s="34">
        <v>801.7</v>
      </c>
      <c r="E67" s="1"/>
      <c r="F67" s="12"/>
      <c r="G67" s="12"/>
      <c r="H67" s="12"/>
    </row>
    <row r="68" spans="1:8" ht="35.25" customHeight="1" x14ac:dyDescent="0.3">
      <c r="A68" s="13" t="s">
        <v>71</v>
      </c>
      <c r="B68" s="5" t="s">
        <v>78</v>
      </c>
      <c r="C68" s="34">
        <v>0</v>
      </c>
      <c r="D68" s="1">
        <v>-7458.2</v>
      </c>
      <c r="E68" s="1"/>
      <c r="F68" s="12"/>
      <c r="G68" s="12"/>
      <c r="H68" s="12"/>
    </row>
    <row r="69" spans="1:8" ht="36.75" customHeight="1" x14ac:dyDescent="0.3">
      <c r="A69" s="54" t="s">
        <v>65</v>
      </c>
      <c r="B69" s="54"/>
      <c r="C69" s="12">
        <f>SUM(C6+C60)</f>
        <v>10265932.9</v>
      </c>
      <c r="D69" s="12">
        <f>SUM(D6+D60)</f>
        <v>10060618</v>
      </c>
      <c r="E69" s="12">
        <f>D69/C69*100</f>
        <v>98.000036606512396</v>
      </c>
      <c r="F69" s="12">
        <f>SUM(F6+F60)</f>
        <v>10243616.5</v>
      </c>
      <c r="G69" s="12">
        <f t="shared" ref="G69:H69" si="28">SUM(G6+G60)</f>
        <v>8929540.5999999996</v>
      </c>
      <c r="H69" s="12">
        <f t="shared" si="28"/>
        <v>8853559.5</v>
      </c>
    </row>
  </sheetData>
  <mergeCells count="9">
    <mergeCell ref="F4:H4"/>
    <mergeCell ref="A1:H1"/>
    <mergeCell ref="A69:B69"/>
    <mergeCell ref="E4:E5"/>
    <mergeCell ref="A2:E2"/>
    <mergeCell ref="A4:A5"/>
    <mergeCell ref="B4:B5"/>
    <mergeCell ref="C4:C5"/>
    <mergeCell ref="D4:D5"/>
  </mergeCells>
  <pageMargins left="0" right="0.11811023622047245" top="0.55118110236220474" bottom="0.55118110236220474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2020-11-10T08:51:10Z</cp:lastPrinted>
  <dcterms:created xsi:type="dcterms:W3CDTF">2016-11-10T06:23:23Z</dcterms:created>
  <dcterms:modified xsi:type="dcterms:W3CDTF">2020-11-12T12:14:33Z</dcterms:modified>
</cp:coreProperties>
</file>